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4"/>
  <workbookPr/>
  <mc:AlternateContent xmlns:mc="http://schemas.openxmlformats.org/markup-compatibility/2006">
    <mc:Choice Requires="x15">
      <x15ac:absPath xmlns:x15ac="http://schemas.microsoft.com/office/spreadsheetml/2010/11/ac" url="C:\Users\Hospes\AppData\Local\Microsoft\Windows\INetCache\Content.Outlook\OG61N95N\"/>
    </mc:Choice>
  </mc:AlternateContent>
  <xr:revisionPtr revIDLastSave="0" documentId="13_ncr:1_{5FF17FF5-5D6A-4691-830B-391336883647}" xr6:coauthVersionLast="36" xr6:coauthVersionMax="36" xr10:uidLastSave="{00000000-0000-0000-0000-000000000000}"/>
  <bookViews>
    <workbookView xWindow="0" yWindow="0" windowWidth="28800" windowHeight="12270" tabRatio="829" firstSheet="8" activeTab="15" xr2:uid="{00000000-000D-0000-FFFF-FFFF00000000}"/>
  </bookViews>
  <sheets>
    <sheet name="Rekapitulace stavby" sheetId="1" r:id="rId1"/>
    <sheet name="PS 701 - Sdělovací zařízení" sheetId="2" r:id="rId2"/>
    <sheet name="SO 101.1 - Železniční svršek" sheetId="3" r:id="rId3"/>
    <sheet name="SO 101.2 - Železniční spodek" sheetId="4" r:id="rId4"/>
    <sheet name="SO 201 - Nástupiště včetn..." sheetId="5" r:id="rId5"/>
    <sheet name="SO 302 - Železniční přeje..." sheetId="6" r:id="rId6"/>
    <sheet name="SO 4.2 - VON" sheetId="7" r:id="rId7"/>
    <sheet name="SO 401 - Rozvody NN a osv..." sheetId="8" r:id="rId8"/>
    <sheet name="01 - Sborník ÚOŽI" sheetId="9" r:id="rId9"/>
    <sheet name="02 - Zemní práce" sheetId="10" r:id="rId10"/>
    <sheet name="03 - Materiál dodaný inve..." sheetId="11" r:id="rId11"/>
    <sheet name="01 - Sborník ÚOŽI_01" sheetId="12" r:id="rId12"/>
    <sheet name="02 - Zemní práce_01" sheetId="13" r:id="rId13"/>
    <sheet name="03 - Materiál dodaný inve..._01" sheetId="14" r:id="rId14"/>
    <sheet name="1 - VON" sheetId="15" r:id="rId15"/>
    <sheet name="2 - VON zajištěné investorem" sheetId="16" r:id="rId16"/>
    <sheet name="Seznam figur" sheetId="17" r:id="rId17"/>
  </sheets>
  <definedNames>
    <definedName name="_xlnm._FilterDatabase" localSheetId="8" hidden="1">'01 - Sborník ÚOŽI'!$C$130:$K$386</definedName>
    <definedName name="_xlnm._FilterDatabase" localSheetId="11" hidden="1">'01 - Sborník ÚOŽI_01'!$C$125:$K$210</definedName>
    <definedName name="_xlnm._FilterDatabase" localSheetId="9" hidden="1">'02 - Zemní práce'!$C$121:$K$148</definedName>
    <definedName name="_xlnm._FilterDatabase" localSheetId="12" hidden="1">'02 - Zemní práce_01'!$C$123:$K$146</definedName>
    <definedName name="_xlnm._FilterDatabase" localSheetId="10" hidden="1">'03 - Materiál dodaný inve...'!$C$119:$K$143</definedName>
    <definedName name="_xlnm._FilterDatabase" localSheetId="13" hidden="1">'03 - Materiál dodaný inve..._01'!$C$119:$K$138</definedName>
    <definedName name="_xlnm._FilterDatabase" localSheetId="14" hidden="1">'1 - VON'!$C$121:$K$148</definedName>
    <definedName name="_xlnm._FilterDatabase" localSheetId="15" hidden="1">'2 - VON zajištěné investorem'!$C$119:$K$121</definedName>
    <definedName name="_xlnm._FilterDatabase" localSheetId="1" hidden="1">'PS 701 - Sdělovací zařízení'!$C$118:$K$196</definedName>
    <definedName name="_xlnm._FilterDatabase" localSheetId="2" hidden="1">'SO 101.1 - Železniční svršek'!$C$118:$K$432</definedName>
    <definedName name="_xlnm._FilterDatabase" localSheetId="3" hidden="1">'SO 101.2 - Železniční spodek'!$C$118:$K$156</definedName>
    <definedName name="_xlnm._FilterDatabase" localSheetId="4" hidden="1">'SO 201 - Nástupiště včetn...'!$C$119:$K$458</definedName>
    <definedName name="_xlnm._FilterDatabase" localSheetId="5" hidden="1">'SO 302 - Železniční přeje...'!$C$119:$K$332</definedName>
    <definedName name="_xlnm._FilterDatabase" localSheetId="6" hidden="1">'SO 4.2 - VON'!$C$116:$K$132</definedName>
    <definedName name="_xlnm._FilterDatabase" localSheetId="7" hidden="1">'SO 401 - Rozvody NN a osv...'!$C$118:$K$165</definedName>
    <definedName name="_xlnm.Print_Titles" localSheetId="8">'01 - Sborník ÚOŽI'!$130:$130</definedName>
    <definedName name="_xlnm.Print_Titles" localSheetId="11">'01 - Sborník ÚOŽI_01'!$125:$125</definedName>
    <definedName name="_xlnm.Print_Titles" localSheetId="9">'02 - Zemní práce'!$121:$121</definedName>
    <definedName name="_xlnm.Print_Titles" localSheetId="12">'02 - Zemní práce_01'!$123:$123</definedName>
    <definedName name="_xlnm.Print_Titles" localSheetId="10">'03 - Materiál dodaný inve...'!$119:$119</definedName>
    <definedName name="_xlnm.Print_Titles" localSheetId="13">'03 - Materiál dodaný inve..._01'!$119:$119</definedName>
    <definedName name="_xlnm.Print_Titles" localSheetId="14">'1 - VON'!$121:$121</definedName>
    <definedName name="_xlnm.Print_Titles" localSheetId="15">'2 - VON zajištěné investorem'!$119:$119</definedName>
    <definedName name="_xlnm.Print_Titles" localSheetId="1">'PS 701 - Sdělovací zařízení'!$118:$118</definedName>
    <definedName name="_xlnm.Print_Titles" localSheetId="0">'Rekapitulace stavby'!$92:$92</definedName>
    <definedName name="_xlnm.Print_Titles" localSheetId="16">'Seznam figur'!$9:$9</definedName>
    <definedName name="_xlnm.Print_Titles" localSheetId="2">'SO 101.1 - Železniční svršek'!$118:$118</definedName>
    <definedName name="_xlnm.Print_Titles" localSheetId="3">'SO 101.2 - Železniční spodek'!$118:$118</definedName>
    <definedName name="_xlnm.Print_Titles" localSheetId="4">'SO 201 - Nástupiště včetn...'!$119:$119</definedName>
    <definedName name="_xlnm.Print_Titles" localSheetId="5">'SO 302 - Železniční přeje...'!$119:$119</definedName>
    <definedName name="_xlnm.Print_Titles" localSheetId="6">'SO 4.2 - VON'!$116:$116</definedName>
    <definedName name="_xlnm.Print_Titles" localSheetId="7">'SO 401 - Rozvody NN a osv...'!$118:$118</definedName>
    <definedName name="_xlnm.Print_Area" localSheetId="8">'01 - Sborník ÚOŽI'!$C$4:$J$41,'01 - Sborník ÚOŽI'!$C$50:$J$76,'01 - Sborník ÚOŽI'!$C$82:$J$110,'01 - Sborník ÚOŽI'!$C$116:$J$386</definedName>
    <definedName name="_xlnm.Print_Area" localSheetId="11">'01 - Sborník ÚOŽI_01'!$C$4:$J$41,'01 - Sborník ÚOŽI_01'!$C$50:$J$76,'01 - Sborník ÚOŽI_01'!$C$82:$J$105,'01 - Sborník ÚOŽI_01'!$C$111:$J$210</definedName>
    <definedName name="_xlnm.Print_Area" localSheetId="9">'02 - Zemní práce'!$C$4:$J$41,'02 - Zemní práce'!$C$50:$J$76,'02 - Zemní práce'!$C$82:$J$101,'02 - Zemní práce'!$C$107:$J$148</definedName>
    <definedName name="_xlnm.Print_Area" localSheetId="12">'02 - Zemní práce_01'!$C$4:$J$41,'02 - Zemní práce_01'!$C$50:$J$76,'02 - Zemní práce_01'!$C$82:$J$103,'02 - Zemní práce_01'!$C$109:$J$146</definedName>
    <definedName name="_xlnm.Print_Area" localSheetId="10">'03 - Materiál dodaný inve...'!$C$4:$J$41,'03 - Materiál dodaný inve...'!$C$50:$J$76,'03 - Materiál dodaný inve...'!$C$82:$J$99,'03 - Materiál dodaný inve...'!$C$105:$J$143</definedName>
    <definedName name="_xlnm.Print_Area" localSheetId="13">'03 - Materiál dodaný inve..._01'!$C$4:$J$41,'03 - Materiál dodaný inve..._01'!$C$50:$J$76,'03 - Materiál dodaný inve..._01'!$C$82:$J$99,'03 - Materiál dodaný inve..._01'!$C$105:$J$138</definedName>
    <definedName name="_xlnm.Print_Area" localSheetId="14">'1 - VON'!$C$4:$J$41,'1 - VON'!$C$50:$J$76,'1 - VON'!$C$82:$J$101,'1 - VON'!$C$107:$J$148</definedName>
    <definedName name="_xlnm.Print_Area" localSheetId="15">'2 - VON zajištěné investorem'!$C$4:$J$41,'2 - VON zajištěné investorem'!$C$50:$J$76,'2 - VON zajištěné investorem'!$C$82:$J$99,'2 - VON zajištěné investorem'!$C$105:$J$121</definedName>
    <definedName name="_xlnm.Print_Area" localSheetId="1">'PS 701 - Sdělovací zařízení'!$C$4:$J$39,'PS 701 - Sdělovací zařízení'!$C$50:$J$76,'PS 701 - Sdělovací zařízení'!$C$82:$J$100,'PS 701 - Sdělovací zařízení'!$C$106:$J$196</definedName>
    <definedName name="_xlnm.Print_Area" localSheetId="0">'Rekapitulace stavby'!$D$4:$AO$76,'Rekapitulace stavby'!$C$82:$AQ$113</definedName>
    <definedName name="_xlnm.Print_Area" localSheetId="16">'Seznam figur'!$C$4:$G$116</definedName>
    <definedName name="_xlnm.Print_Area" localSheetId="2">'SO 101.1 - Železniční svršek'!$C$4:$J$39,'SO 101.1 - Železniční svršek'!$C$50:$J$76,'SO 101.1 - Železniční svršek'!$C$82:$J$100,'SO 101.1 - Železniční svršek'!$C$106:$J$432</definedName>
    <definedName name="_xlnm.Print_Area" localSheetId="3">'SO 101.2 - Železniční spodek'!$C$4:$J$39,'SO 101.2 - Železniční spodek'!$C$50:$J$76,'SO 101.2 - Železniční spodek'!$C$82:$J$100,'SO 101.2 - Železniční spodek'!$C$106:$J$156</definedName>
    <definedName name="_xlnm.Print_Area" localSheetId="4">'SO 201 - Nástupiště včetn...'!$C$4:$J$39,'SO 201 - Nástupiště včetn...'!$C$50:$J$76,'SO 201 - Nástupiště včetn...'!$C$82:$J$101,'SO 201 - Nástupiště včetn...'!$C$107:$J$458</definedName>
    <definedName name="_xlnm.Print_Area" localSheetId="5">'SO 302 - Železniční přeje...'!$C$4:$J$39,'SO 302 - Železniční přeje...'!$C$50:$J$76,'SO 302 - Železniční přeje...'!$C$82:$J$101,'SO 302 - Železniční přeje...'!$C$107:$J$332</definedName>
    <definedName name="_xlnm.Print_Area" localSheetId="6">'SO 4.2 - VON'!$C$4:$J$39,'SO 4.2 - VON'!$C$50:$J$76,'SO 4.2 - VON'!$C$82:$J$98,'SO 4.2 - VON'!$C$104:$J$132</definedName>
    <definedName name="_xlnm.Print_Area" localSheetId="7">'SO 401 - Rozvody NN a osv...'!$C$4:$J$39,'SO 401 - Rozvody NN a osv...'!$C$50:$J$76,'SO 401 - Rozvody NN a osv...'!$C$82:$J$100,'SO 401 - Rozvody NN a osv...'!$C$106:$J$165</definedName>
  </definedNames>
  <calcPr calcId="191029"/>
</workbook>
</file>

<file path=xl/calcChain.xml><?xml version="1.0" encoding="utf-8"?>
<calcChain xmlns="http://schemas.openxmlformats.org/spreadsheetml/2006/main">
  <c r="D7" i="17" l="1"/>
  <c r="J39" i="16"/>
  <c r="J38" i="16"/>
  <c r="AY112" i="1" s="1"/>
  <c r="J37" i="16"/>
  <c r="AX112" i="1"/>
  <c r="BI121" i="16"/>
  <c r="BH121" i="16"/>
  <c r="BG121" i="16"/>
  <c r="BF121" i="16"/>
  <c r="T121" i="16"/>
  <c r="T120" i="16" s="1"/>
  <c r="R121" i="16"/>
  <c r="R120" i="16"/>
  <c r="P121" i="16"/>
  <c r="P120" i="16" s="1"/>
  <c r="AU112" i="1" s="1"/>
  <c r="F114" i="16"/>
  <c r="E112" i="16"/>
  <c r="F91" i="16"/>
  <c r="E89" i="16"/>
  <c r="J26" i="16"/>
  <c r="E26" i="16"/>
  <c r="J117" i="16" s="1"/>
  <c r="J25" i="16"/>
  <c r="J23" i="16"/>
  <c r="E23" i="16"/>
  <c r="J116" i="16" s="1"/>
  <c r="J22" i="16"/>
  <c r="J20" i="16"/>
  <c r="E20" i="16"/>
  <c r="F94" i="16" s="1"/>
  <c r="J19" i="16"/>
  <c r="J17" i="16"/>
  <c r="E17" i="16"/>
  <c r="F116" i="16" s="1"/>
  <c r="J16" i="16"/>
  <c r="J14" i="16"/>
  <c r="J91" i="16" s="1"/>
  <c r="E7" i="16"/>
  <c r="E108" i="16"/>
  <c r="J39" i="15"/>
  <c r="J38" i="15"/>
  <c r="AY111" i="1" s="1"/>
  <c r="J37" i="15"/>
  <c r="AX111" i="1" s="1"/>
  <c r="BI148" i="15"/>
  <c r="BH148" i="15"/>
  <c r="BG148" i="15"/>
  <c r="BF148" i="15"/>
  <c r="T148" i="15"/>
  <c r="R148" i="15"/>
  <c r="P148" i="15"/>
  <c r="BI147" i="15"/>
  <c r="BH147" i="15"/>
  <c r="BG147" i="15"/>
  <c r="BF147" i="15"/>
  <c r="T147" i="15"/>
  <c r="R147" i="15"/>
  <c r="P147" i="15"/>
  <c r="BI146" i="15"/>
  <c r="BH146" i="15"/>
  <c r="BG146" i="15"/>
  <c r="BF146" i="15"/>
  <c r="T146" i="15"/>
  <c r="R146" i="15"/>
  <c r="P146" i="15"/>
  <c r="BI145" i="15"/>
  <c r="BH145" i="15"/>
  <c r="BG145" i="15"/>
  <c r="BF145" i="15"/>
  <c r="T145" i="15"/>
  <c r="R145" i="15"/>
  <c r="P145" i="15"/>
  <c r="BI144" i="15"/>
  <c r="BH144" i="15"/>
  <c r="BG144" i="15"/>
  <c r="BF144" i="15"/>
  <c r="T144" i="15"/>
  <c r="R144" i="15"/>
  <c r="P144" i="15"/>
  <c r="BI143" i="15"/>
  <c r="BH143" i="15"/>
  <c r="BG143" i="15"/>
  <c r="BF143" i="15"/>
  <c r="T143" i="15"/>
  <c r="R143" i="15"/>
  <c r="P143" i="15"/>
  <c r="BI142" i="15"/>
  <c r="BH142" i="15"/>
  <c r="BG142" i="15"/>
  <c r="BF142" i="15"/>
  <c r="T142" i="15"/>
  <c r="R142" i="15"/>
  <c r="P142" i="15"/>
  <c r="BI141" i="15"/>
  <c r="BH141" i="15"/>
  <c r="BG141" i="15"/>
  <c r="BF141" i="15"/>
  <c r="T141" i="15"/>
  <c r="R141" i="15"/>
  <c r="P141" i="15"/>
  <c r="BI139" i="15"/>
  <c r="BH139" i="15"/>
  <c r="BG139" i="15"/>
  <c r="BF139" i="15"/>
  <c r="T139" i="15"/>
  <c r="R139" i="15"/>
  <c r="P139" i="15"/>
  <c r="BI138" i="15"/>
  <c r="BH138" i="15"/>
  <c r="BG138" i="15"/>
  <c r="BF138" i="15"/>
  <c r="T138" i="15"/>
  <c r="R138" i="15"/>
  <c r="P138" i="15"/>
  <c r="BI137" i="15"/>
  <c r="BH137" i="15"/>
  <c r="BG137" i="15"/>
  <c r="BF137" i="15"/>
  <c r="T137" i="15"/>
  <c r="R137" i="15"/>
  <c r="P137" i="15"/>
  <c r="BI136" i="15"/>
  <c r="BH136" i="15"/>
  <c r="BG136" i="15"/>
  <c r="BF136" i="15"/>
  <c r="T136" i="15"/>
  <c r="R136" i="15"/>
  <c r="P136" i="15"/>
  <c r="BI127" i="15"/>
  <c r="BH127" i="15"/>
  <c r="BG127" i="15"/>
  <c r="BF127" i="15"/>
  <c r="T127" i="15"/>
  <c r="R127" i="15"/>
  <c r="P127" i="15"/>
  <c r="BI126" i="15"/>
  <c r="BH126" i="15"/>
  <c r="BG126" i="15"/>
  <c r="BF126" i="15"/>
  <c r="T126" i="15"/>
  <c r="R126" i="15"/>
  <c r="P126" i="15"/>
  <c r="BI125" i="15"/>
  <c r="BH125" i="15"/>
  <c r="BG125" i="15"/>
  <c r="BF125" i="15"/>
  <c r="T125" i="15"/>
  <c r="R125" i="15"/>
  <c r="P125" i="15"/>
  <c r="BI124" i="15"/>
  <c r="BH124" i="15"/>
  <c r="BG124" i="15"/>
  <c r="BF124" i="15"/>
  <c r="T124" i="15"/>
  <c r="R124" i="15"/>
  <c r="P124" i="15"/>
  <c r="F116" i="15"/>
  <c r="E114" i="15"/>
  <c r="F91" i="15"/>
  <c r="E89" i="15"/>
  <c r="J26" i="15"/>
  <c r="E26" i="15"/>
  <c r="J119" i="15"/>
  <c r="J25" i="15"/>
  <c r="J23" i="15"/>
  <c r="E23" i="15"/>
  <c r="J93" i="15"/>
  <c r="J22" i="15"/>
  <c r="J20" i="15"/>
  <c r="E20" i="15"/>
  <c r="F94" i="15" s="1"/>
  <c r="J19" i="15"/>
  <c r="J17" i="15"/>
  <c r="E17" i="15"/>
  <c r="F118" i="15"/>
  <c r="J16" i="15"/>
  <c r="J14" i="15"/>
  <c r="J91" i="15" s="1"/>
  <c r="E7" i="15"/>
  <c r="E110" i="15"/>
  <c r="J39" i="14"/>
  <c r="J38" i="14"/>
  <c r="AY109" i="1"/>
  <c r="J37" i="14"/>
  <c r="AX109" i="1" s="1"/>
  <c r="BI138" i="14"/>
  <c r="BH138" i="14"/>
  <c r="BG138" i="14"/>
  <c r="BF138" i="14"/>
  <c r="T138" i="14"/>
  <c r="R138" i="14"/>
  <c r="P138" i="14"/>
  <c r="BI137" i="14"/>
  <c r="BH137" i="14"/>
  <c r="BG137" i="14"/>
  <c r="BF137" i="14"/>
  <c r="T137" i="14"/>
  <c r="R137" i="14"/>
  <c r="P137" i="14"/>
  <c r="BI136" i="14"/>
  <c r="BH136" i="14"/>
  <c r="BG136" i="14"/>
  <c r="BF136" i="14"/>
  <c r="T136" i="14"/>
  <c r="R136" i="14"/>
  <c r="P136" i="14"/>
  <c r="BI135" i="14"/>
  <c r="BH135" i="14"/>
  <c r="BG135" i="14"/>
  <c r="BF135" i="14"/>
  <c r="T135" i="14"/>
  <c r="R135" i="14"/>
  <c r="P135" i="14"/>
  <c r="BI134" i="14"/>
  <c r="BH134" i="14"/>
  <c r="BG134" i="14"/>
  <c r="BF134" i="14"/>
  <c r="T134" i="14"/>
  <c r="R134" i="14"/>
  <c r="P134" i="14"/>
  <c r="BI133" i="14"/>
  <c r="BH133" i="14"/>
  <c r="BG133" i="14"/>
  <c r="BF133" i="14"/>
  <c r="T133" i="14"/>
  <c r="R133" i="14"/>
  <c r="P133" i="14"/>
  <c r="BI132" i="14"/>
  <c r="BH132" i="14"/>
  <c r="BG132" i="14"/>
  <c r="BF132" i="14"/>
  <c r="T132" i="14"/>
  <c r="R132" i="14"/>
  <c r="P132" i="14"/>
  <c r="BI131" i="14"/>
  <c r="BH131" i="14"/>
  <c r="BG131" i="14"/>
  <c r="BF131" i="14"/>
  <c r="T131" i="14"/>
  <c r="R131" i="14"/>
  <c r="P131" i="14"/>
  <c r="BI130" i="14"/>
  <c r="BH130" i="14"/>
  <c r="BG130" i="14"/>
  <c r="BF130" i="14"/>
  <c r="T130" i="14"/>
  <c r="R130" i="14"/>
  <c r="P130" i="14"/>
  <c r="BI129" i="14"/>
  <c r="BH129" i="14"/>
  <c r="BG129" i="14"/>
  <c r="BF129" i="14"/>
  <c r="T129" i="14"/>
  <c r="R129" i="14"/>
  <c r="P129" i="14"/>
  <c r="BI128" i="14"/>
  <c r="BH128" i="14"/>
  <c r="BG128" i="14"/>
  <c r="BF128" i="14"/>
  <c r="T128" i="14"/>
  <c r="R128" i="14"/>
  <c r="P128" i="14"/>
  <c r="BI127" i="14"/>
  <c r="BH127" i="14"/>
  <c r="BG127" i="14"/>
  <c r="BF127" i="14"/>
  <c r="T127" i="14"/>
  <c r="R127" i="14"/>
  <c r="P127" i="14"/>
  <c r="BI126" i="14"/>
  <c r="BH126" i="14"/>
  <c r="BG126" i="14"/>
  <c r="BF126" i="14"/>
  <c r="T126" i="14"/>
  <c r="R126" i="14"/>
  <c r="P126" i="14"/>
  <c r="BI125" i="14"/>
  <c r="BH125" i="14"/>
  <c r="BG125" i="14"/>
  <c r="BF125" i="14"/>
  <c r="T125" i="14"/>
  <c r="R125" i="14"/>
  <c r="P125" i="14"/>
  <c r="BI124" i="14"/>
  <c r="BH124" i="14"/>
  <c r="BG124" i="14"/>
  <c r="BF124" i="14"/>
  <c r="T124" i="14"/>
  <c r="R124" i="14"/>
  <c r="P124" i="14"/>
  <c r="BI123" i="14"/>
  <c r="BH123" i="14"/>
  <c r="BG123" i="14"/>
  <c r="BF123" i="14"/>
  <c r="T123" i="14"/>
  <c r="R123" i="14"/>
  <c r="P123" i="14"/>
  <c r="BI122" i="14"/>
  <c r="BH122" i="14"/>
  <c r="BG122" i="14"/>
  <c r="BF122" i="14"/>
  <c r="T122" i="14"/>
  <c r="R122" i="14"/>
  <c r="P122" i="14"/>
  <c r="BI121" i="14"/>
  <c r="BH121" i="14"/>
  <c r="BG121" i="14"/>
  <c r="BF121" i="14"/>
  <c r="T121" i="14"/>
  <c r="R121" i="14"/>
  <c r="P121" i="14"/>
  <c r="F114" i="14"/>
  <c r="E112" i="14"/>
  <c r="F91" i="14"/>
  <c r="E89" i="14"/>
  <c r="J26" i="14"/>
  <c r="E26" i="14"/>
  <c r="J94" i="14" s="1"/>
  <c r="J25" i="14"/>
  <c r="J23" i="14"/>
  <c r="E23" i="14"/>
  <c r="J93" i="14" s="1"/>
  <c r="J22" i="14"/>
  <c r="J20" i="14"/>
  <c r="E20" i="14"/>
  <c r="F117" i="14" s="1"/>
  <c r="J19" i="14"/>
  <c r="J17" i="14"/>
  <c r="E17" i="14"/>
  <c r="F116" i="14" s="1"/>
  <c r="J16" i="14"/>
  <c r="J14" i="14"/>
  <c r="J91" i="14" s="1"/>
  <c r="E7" i="14"/>
  <c r="E85" i="14"/>
  <c r="J126" i="13"/>
  <c r="J100" i="13" s="1"/>
  <c r="T125" i="13"/>
  <c r="R125" i="13"/>
  <c r="P125" i="13"/>
  <c r="BK125" i="13"/>
  <c r="J125" i="13" s="1"/>
  <c r="J99" i="13" s="1"/>
  <c r="J39" i="13"/>
  <c r="J38" i="13"/>
  <c r="AY108" i="1" s="1"/>
  <c r="J37" i="13"/>
  <c r="AX108" i="1"/>
  <c r="BI145" i="13"/>
  <c r="BH145" i="13"/>
  <c r="BG145" i="13"/>
  <c r="BF145" i="13"/>
  <c r="T145" i="13"/>
  <c r="R145" i="13"/>
  <c r="P145" i="13"/>
  <c r="BI144" i="13"/>
  <c r="BH144" i="13"/>
  <c r="BG144" i="13"/>
  <c r="BF144" i="13"/>
  <c r="T144" i="13"/>
  <c r="R144" i="13"/>
  <c r="P144" i="13"/>
  <c r="BI143" i="13"/>
  <c r="BH143" i="13"/>
  <c r="BG143" i="13"/>
  <c r="BF143" i="13"/>
  <c r="T143" i="13"/>
  <c r="R143" i="13"/>
  <c r="P143" i="13"/>
  <c r="BI142" i="13"/>
  <c r="BH142" i="13"/>
  <c r="BG142" i="13"/>
  <c r="BF142" i="13"/>
  <c r="T142" i="13"/>
  <c r="R142" i="13"/>
  <c r="P142" i="13"/>
  <c r="BI136" i="13"/>
  <c r="BH136" i="13"/>
  <c r="BG136" i="13"/>
  <c r="BF136" i="13"/>
  <c r="T136" i="13"/>
  <c r="R136" i="13"/>
  <c r="P136" i="13"/>
  <c r="BI135" i="13"/>
  <c r="BH135" i="13"/>
  <c r="BG135" i="13"/>
  <c r="BF135" i="13"/>
  <c r="T135" i="13"/>
  <c r="R135" i="13"/>
  <c r="P135" i="13"/>
  <c r="BI129" i="13"/>
  <c r="BH129" i="13"/>
  <c r="BG129" i="13"/>
  <c r="BF129" i="13"/>
  <c r="T129" i="13"/>
  <c r="R129" i="13"/>
  <c r="P129" i="13"/>
  <c r="F118" i="13"/>
  <c r="E116" i="13"/>
  <c r="F91" i="13"/>
  <c r="E89" i="13"/>
  <c r="J26" i="13"/>
  <c r="E26" i="13"/>
  <c r="J121" i="13" s="1"/>
  <c r="J25" i="13"/>
  <c r="J23" i="13"/>
  <c r="E23" i="13"/>
  <c r="J93" i="13"/>
  <c r="J22" i="13"/>
  <c r="J20" i="13"/>
  <c r="E20" i="13"/>
  <c r="F121" i="13"/>
  <c r="J19" i="13"/>
  <c r="J17" i="13"/>
  <c r="E17" i="13"/>
  <c r="F120" i="13" s="1"/>
  <c r="J16" i="13"/>
  <c r="J14" i="13"/>
  <c r="J91" i="13" s="1"/>
  <c r="E7" i="13"/>
  <c r="E85" i="13" s="1"/>
  <c r="J39" i="12"/>
  <c r="J38" i="12"/>
  <c r="AY107" i="1"/>
  <c r="J37" i="12"/>
  <c r="AX107" i="1"/>
  <c r="BI210" i="12"/>
  <c r="BH210" i="12"/>
  <c r="BG210" i="12"/>
  <c r="BF210" i="12"/>
  <c r="T210" i="12"/>
  <c r="R210" i="12"/>
  <c r="P210" i="12"/>
  <c r="BI209" i="12"/>
  <c r="BH209" i="12"/>
  <c r="BG209" i="12"/>
  <c r="BF209" i="12"/>
  <c r="T209" i="12"/>
  <c r="R209" i="12"/>
  <c r="P209" i="12"/>
  <c r="BI208" i="12"/>
  <c r="BH208" i="12"/>
  <c r="BG208" i="12"/>
  <c r="BF208" i="12"/>
  <c r="T208" i="12"/>
  <c r="R208" i="12"/>
  <c r="P208" i="12"/>
  <c r="BI207" i="12"/>
  <c r="BH207" i="12"/>
  <c r="BG207" i="12"/>
  <c r="BF207" i="12"/>
  <c r="T207" i="12"/>
  <c r="R207" i="12"/>
  <c r="P207" i="12"/>
  <c r="BI206" i="12"/>
  <c r="BH206" i="12"/>
  <c r="BG206" i="12"/>
  <c r="BF206" i="12"/>
  <c r="T206" i="12"/>
  <c r="R206" i="12"/>
  <c r="P206" i="12"/>
  <c r="BI205" i="12"/>
  <c r="BH205" i="12"/>
  <c r="BG205" i="12"/>
  <c r="BF205" i="12"/>
  <c r="T205" i="12"/>
  <c r="R205" i="12"/>
  <c r="P205" i="12"/>
  <c r="BI204" i="12"/>
  <c r="BH204" i="12"/>
  <c r="BG204" i="12"/>
  <c r="BF204" i="12"/>
  <c r="T204" i="12"/>
  <c r="R204" i="12"/>
  <c r="P204" i="12"/>
  <c r="BI203" i="12"/>
  <c r="BH203" i="12"/>
  <c r="BG203" i="12"/>
  <c r="BF203" i="12"/>
  <c r="T203" i="12"/>
  <c r="R203" i="12"/>
  <c r="P203" i="12"/>
  <c r="BI202" i="12"/>
  <c r="BH202" i="12"/>
  <c r="BG202" i="12"/>
  <c r="BF202" i="12"/>
  <c r="T202" i="12"/>
  <c r="R202" i="12"/>
  <c r="P202" i="12"/>
  <c r="BI200" i="12"/>
  <c r="BH200" i="12"/>
  <c r="BG200" i="12"/>
  <c r="BF200" i="12"/>
  <c r="T200" i="12"/>
  <c r="R200" i="12"/>
  <c r="P200" i="12"/>
  <c r="BI199" i="12"/>
  <c r="BH199" i="12"/>
  <c r="BG199" i="12"/>
  <c r="BF199" i="12"/>
  <c r="T199" i="12"/>
  <c r="R199" i="12"/>
  <c r="P199" i="12"/>
  <c r="BI198" i="12"/>
  <c r="BH198" i="12"/>
  <c r="BG198" i="12"/>
  <c r="BF198" i="12"/>
  <c r="T198" i="12"/>
  <c r="R198" i="12"/>
  <c r="P198" i="12"/>
  <c r="BI197" i="12"/>
  <c r="BH197" i="12"/>
  <c r="BG197" i="12"/>
  <c r="BF197" i="12"/>
  <c r="T197" i="12"/>
  <c r="R197" i="12"/>
  <c r="P197" i="12"/>
  <c r="BI196" i="12"/>
  <c r="BH196" i="12"/>
  <c r="BG196" i="12"/>
  <c r="BF196" i="12"/>
  <c r="T196" i="12"/>
  <c r="R196" i="12"/>
  <c r="P196" i="12"/>
  <c r="BI195" i="12"/>
  <c r="BH195" i="12"/>
  <c r="BG195" i="12"/>
  <c r="BF195" i="12"/>
  <c r="T195" i="12"/>
  <c r="R195" i="12"/>
  <c r="P195" i="12"/>
  <c r="BI194" i="12"/>
  <c r="BH194" i="12"/>
  <c r="BG194" i="12"/>
  <c r="BF194" i="12"/>
  <c r="T194" i="12"/>
  <c r="R194" i="12"/>
  <c r="P194" i="12"/>
  <c r="BI193" i="12"/>
  <c r="BH193" i="12"/>
  <c r="BG193" i="12"/>
  <c r="BF193" i="12"/>
  <c r="T193" i="12"/>
  <c r="R193" i="12"/>
  <c r="P193" i="12"/>
  <c r="BI192" i="12"/>
  <c r="BH192" i="12"/>
  <c r="BG192" i="12"/>
  <c r="BF192" i="12"/>
  <c r="T192" i="12"/>
  <c r="R192" i="12"/>
  <c r="P192" i="12"/>
  <c r="BI191" i="12"/>
  <c r="BH191" i="12"/>
  <c r="BG191" i="12"/>
  <c r="BF191" i="12"/>
  <c r="T191" i="12"/>
  <c r="R191" i="12"/>
  <c r="P191" i="12"/>
  <c r="BI190" i="12"/>
  <c r="BH190" i="12"/>
  <c r="BG190" i="12"/>
  <c r="BF190" i="12"/>
  <c r="T190" i="12"/>
  <c r="R190" i="12"/>
  <c r="P190" i="12"/>
  <c r="BI188" i="12"/>
  <c r="BH188" i="12"/>
  <c r="BG188" i="12"/>
  <c r="BF188" i="12"/>
  <c r="T188" i="12"/>
  <c r="R188" i="12"/>
  <c r="P188" i="12"/>
  <c r="BI187" i="12"/>
  <c r="BH187" i="12"/>
  <c r="BG187" i="12"/>
  <c r="BF187" i="12"/>
  <c r="T187" i="12"/>
  <c r="R187" i="12"/>
  <c r="P187" i="12"/>
  <c r="BI186" i="12"/>
  <c r="BH186" i="12"/>
  <c r="BG186" i="12"/>
  <c r="BF186" i="12"/>
  <c r="T186" i="12"/>
  <c r="R186" i="12"/>
  <c r="P186" i="12"/>
  <c r="BI185" i="12"/>
  <c r="BH185" i="12"/>
  <c r="BG185" i="12"/>
  <c r="BF185" i="12"/>
  <c r="T185" i="12"/>
  <c r="R185" i="12"/>
  <c r="P185" i="12"/>
  <c r="BI184" i="12"/>
  <c r="BH184" i="12"/>
  <c r="BG184" i="12"/>
  <c r="BF184" i="12"/>
  <c r="T184" i="12"/>
  <c r="R184" i="12"/>
  <c r="P184" i="12"/>
  <c r="BI183" i="12"/>
  <c r="BH183" i="12"/>
  <c r="BG183" i="12"/>
  <c r="BF183" i="12"/>
  <c r="T183" i="12"/>
  <c r="R183" i="12"/>
  <c r="P183" i="12"/>
  <c r="BI182" i="12"/>
  <c r="BH182" i="12"/>
  <c r="BG182" i="12"/>
  <c r="BF182" i="12"/>
  <c r="T182" i="12"/>
  <c r="R182" i="12"/>
  <c r="P182" i="12"/>
  <c r="BI181" i="12"/>
  <c r="BH181" i="12"/>
  <c r="BG181" i="12"/>
  <c r="BF181" i="12"/>
  <c r="T181" i="12"/>
  <c r="R181" i="12"/>
  <c r="P181" i="12"/>
  <c r="BI180" i="12"/>
  <c r="BH180" i="12"/>
  <c r="BG180" i="12"/>
  <c r="BF180" i="12"/>
  <c r="T180" i="12"/>
  <c r="R180" i="12"/>
  <c r="P180" i="12"/>
  <c r="BI179" i="12"/>
  <c r="BH179" i="12"/>
  <c r="BG179" i="12"/>
  <c r="BF179" i="12"/>
  <c r="T179" i="12"/>
  <c r="R179" i="12"/>
  <c r="P179" i="12"/>
  <c r="BI178" i="12"/>
  <c r="BH178" i="12"/>
  <c r="BG178" i="12"/>
  <c r="BF178" i="12"/>
  <c r="T178" i="12"/>
  <c r="R178" i="12"/>
  <c r="P178" i="12"/>
  <c r="BI177" i="12"/>
  <c r="BH177" i="12"/>
  <c r="BG177" i="12"/>
  <c r="BF177" i="12"/>
  <c r="T177" i="12"/>
  <c r="R177" i="12"/>
  <c r="P177" i="12"/>
  <c r="BI176" i="12"/>
  <c r="BH176" i="12"/>
  <c r="BG176" i="12"/>
  <c r="BF176" i="12"/>
  <c r="T176" i="12"/>
  <c r="R176" i="12"/>
  <c r="P176" i="12"/>
  <c r="BI175" i="12"/>
  <c r="BH175" i="12"/>
  <c r="BG175" i="12"/>
  <c r="BF175" i="12"/>
  <c r="T175" i="12"/>
  <c r="R175" i="12"/>
  <c r="P175" i="12"/>
  <c r="BI174" i="12"/>
  <c r="BH174" i="12"/>
  <c r="BG174" i="12"/>
  <c r="BF174" i="12"/>
  <c r="T174" i="12"/>
  <c r="R174" i="12"/>
  <c r="P174" i="12"/>
  <c r="BI173" i="12"/>
  <c r="BH173" i="12"/>
  <c r="BG173" i="12"/>
  <c r="BF173" i="12"/>
  <c r="T173" i="12"/>
  <c r="R173" i="12"/>
  <c r="P173" i="12"/>
  <c r="BI172" i="12"/>
  <c r="BH172" i="12"/>
  <c r="BG172" i="12"/>
  <c r="BF172" i="12"/>
  <c r="T172" i="12"/>
  <c r="R172" i="12"/>
  <c r="P172" i="12"/>
  <c r="BI170" i="12"/>
  <c r="BH170" i="12"/>
  <c r="BG170" i="12"/>
  <c r="BF170" i="12"/>
  <c r="T170" i="12"/>
  <c r="R170" i="12"/>
  <c r="P170" i="12"/>
  <c r="BI169" i="12"/>
  <c r="BH169" i="12"/>
  <c r="BG169" i="12"/>
  <c r="BF169" i="12"/>
  <c r="T169" i="12"/>
  <c r="R169" i="12"/>
  <c r="P169" i="12"/>
  <c r="BI168" i="12"/>
  <c r="BH168" i="12"/>
  <c r="BG168" i="12"/>
  <c r="BF168" i="12"/>
  <c r="T168" i="12"/>
  <c r="R168" i="12"/>
  <c r="P168" i="12"/>
  <c r="BI167" i="12"/>
  <c r="BH167" i="12"/>
  <c r="BG167" i="12"/>
  <c r="BF167" i="12"/>
  <c r="T167" i="12"/>
  <c r="R167" i="12"/>
  <c r="P167" i="12"/>
  <c r="BI165" i="12"/>
  <c r="BH165" i="12"/>
  <c r="BG165" i="12"/>
  <c r="BF165" i="12"/>
  <c r="T165" i="12"/>
  <c r="R165" i="12"/>
  <c r="P165" i="12"/>
  <c r="BI164" i="12"/>
  <c r="BH164" i="12"/>
  <c r="BG164" i="12"/>
  <c r="BF164" i="12"/>
  <c r="T164" i="12"/>
  <c r="R164" i="12"/>
  <c r="P164" i="12"/>
  <c r="BI162" i="12"/>
  <c r="BH162" i="12"/>
  <c r="BG162" i="12"/>
  <c r="BF162" i="12"/>
  <c r="T162" i="12"/>
  <c r="R162" i="12"/>
  <c r="P162" i="12"/>
  <c r="BI161" i="12"/>
  <c r="BH161" i="12"/>
  <c r="BG161" i="12"/>
  <c r="BF161" i="12"/>
  <c r="T161" i="12"/>
  <c r="R161" i="12"/>
  <c r="P161" i="12"/>
  <c r="BI160" i="12"/>
  <c r="BH160" i="12"/>
  <c r="BG160" i="12"/>
  <c r="BF160" i="12"/>
  <c r="T160" i="12"/>
  <c r="R160" i="12"/>
  <c r="P160" i="12"/>
  <c r="BI159" i="12"/>
  <c r="BH159" i="12"/>
  <c r="BG159" i="12"/>
  <c r="BF159" i="12"/>
  <c r="T159" i="12"/>
  <c r="R159" i="12"/>
  <c r="P159" i="12"/>
  <c r="BI158" i="12"/>
  <c r="BH158" i="12"/>
  <c r="BG158" i="12"/>
  <c r="BF158" i="12"/>
  <c r="T158" i="12"/>
  <c r="R158" i="12"/>
  <c r="P158" i="12"/>
  <c r="BI157" i="12"/>
  <c r="BH157" i="12"/>
  <c r="BG157" i="12"/>
  <c r="BF157" i="12"/>
  <c r="T157" i="12"/>
  <c r="R157" i="12"/>
  <c r="P157" i="12"/>
  <c r="BI156" i="12"/>
  <c r="BH156" i="12"/>
  <c r="BG156" i="12"/>
  <c r="BF156" i="12"/>
  <c r="T156" i="12"/>
  <c r="R156" i="12"/>
  <c r="P156" i="12"/>
  <c r="BI155" i="12"/>
  <c r="BH155" i="12"/>
  <c r="BG155" i="12"/>
  <c r="BF155" i="12"/>
  <c r="T155" i="12"/>
  <c r="R155" i="12"/>
  <c r="P155" i="12"/>
  <c r="BI154" i="12"/>
  <c r="BH154" i="12"/>
  <c r="BG154" i="12"/>
  <c r="BF154" i="12"/>
  <c r="T154" i="12"/>
  <c r="R154" i="12"/>
  <c r="P154" i="12"/>
  <c r="BI153" i="12"/>
  <c r="BH153" i="12"/>
  <c r="BG153" i="12"/>
  <c r="BF153" i="12"/>
  <c r="T153" i="12"/>
  <c r="R153" i="12"/>
  <c r="P153" i="12"/>
  <c r="BI152" i="12"/>
  <c r="BH152" i="12"/>
  <c r="BG152" i="12"/>
  <c r="BF152" i="12"/>
  <c r="T152" i="12"/>
  <c r="R152" i="12"/>
  <c r="P152" i="12"/>
  <c r="BI151" i="12"/>
  <c r="BH151" i="12"/>
  <c r="BG151" i="12"/>
  <c r="BF151" i="12"/>
  <c r="T151" i="12"/>
  <c r="R151" i="12"/>
  <c r="P151" i="12"/>
  <c r="BI150" i="12"/>
  <c r="BH150" i="12"/>
  <c r="BG150" i="12"/>
  <c r="BF150" i="12"/>
  <c r="T150" i="12"/>
  <c r="R150" i="12"/>
  <c r="P150" i="12"/>
  <c r="BI149" i="12"/>
  <c r="BH149" i="12"/>
  <c r="BG149" i="12"/>
  <c r="BF149" i="12"/>
  <c r="T149" i="12"/>
  <c r="R149" i="12"/>
  <c r="P149" i="12"/>
  <c r="BI148" i="12"/>
  <c r="BH148" i="12"/>
  <c r="BG148" i="12"/>
  <c r="BF148" i="12"/>
  <c r="T148" i="12"/>
  <c r="R148" i="12"/>
  <c r="P148" i="12"/>
  <c r="BI147" i="12"/>
  <c r="BH147" i="12"/>
  <c r="BG147" i="12"/>
  <c r="BF147" i="12"/>
  <c r="T147" i="12"/>
  <c r="R147" i="12"/>
  <c r="P147" i="12"/>
  <c r="BI146" i="12"/>
  <c r="BH146" i="12"/>
  <c r="BG146" i="12"/>
  <c r="BF146" i="12"/>
  <c r="T146" i="12"/>
  <c r="R146" i="12"/>
  <c r="P146" i="12"/>
  <c r="BI145" i="12"/>
  <c r="BH145" i="12"/>
  <c r="BG145" i="12"/>
  <c r="BF145" i="12"/>
  <c r="T145" i="12"/>
  <c r="R145" i="12"/>
  <c r="P145" i="12"/>
  <c r="BI144" i="12"/>
  <c r="BH144" i="12"/>
  <c r="BG144" i="12"/>
  <c r="BF144" i="12"/>
  <c r="T144" i="12"/>
  <c r="R144" i="12"/>
  <c r="P144" i="12"/>
  <c r="BI142" i="12"/>
  <c r="BH142" i="12"/>
  <c r="BG142" i="12"/>
  <c r="BF142" i="12"/>
  <c r="T142" i="12"/>
  <c r="R142" i="12"/>
  <c r="P142" i="12"/>
  <c r="BI141" i="12"/>
  <c r="BH141" i="12"/>
  <c r="BG141" i="12"/>
  <c r="BF141" i="12"/>
  <c r="T141" i="12"/>
  <c r="R141" i="12"/>
  <c r="P141" i="12"/>
  <c r="BI140" i="12"/>
  <c r="BH140" i="12"/>
  <c r="BG140" i="12"/>
  <c r="BF140" i="12"/>
  <c r="T140" i="12"/>
  <c r="R140" i="12"/>
  <c r="P140" i="12"/>
  <c r="BI139" i="12"/>
  <c r="BH139" i="12"/>
  <c r="BG139" i="12"/>
  <c r="BF139" i="12"/>
  <c r="T139" i="12"/>
  <c r="R139" i="12"/>
  <c r="P139" i="12"/>
  <c r="BI138" i="12"/>
  <c r="BH138" i="12"/>
  <c r="BG138" i="12"/>
  <c r="BF138" i="12"/>
  <c r="T138" i="12"/>
  <c r="R138" i="12"/>
  <c r="P138" i="12"/>
  <c r="BI137" i="12"/>
  <c r="BH137" i="12"/>
  <c r="BG137" i="12"/>
  <c r="BF137" i="12"/>
  <c r="T137" i="12"/>
  <c r="R137" i="12"/>
  <c r="P137" i="12"/>
  <c r="BI136" i="12"/>
  <c r="BH136" i="12"/>
  <c r="BG136" i="12"/>
  <c r="BF136" i="12"/>
  <c r="T136" i="12"/>
  <c r="R136" i="12"/>
  <c r="P136" i="12"/>
  <c r="BI135" i="12"/>
  <c r="BH135" i="12"/>
  <c r="BG135" i="12"/>
  <c r="BF135" i="12"/>
  <c r="T135" i="12"/>
  <c r="R135" i="12"/>
  <c r="P135" i="12"/>
  <c r="BI134" i="12"/>
  <c r="BH134" i="12"/>
  <c r="BG134" i="12"/>
  <c r="BF134" i="12"/>
  <c r="T134" i="12"/>
  <c r="R134" i="12"/>
  <c r="P134" i="12"/>
  <c r="BI133" i="12"/>
  <c r="BH133" i="12"/>
  <c r="BG133" i="12"/>
  <c r="BF133" i="12"/>
  <c r="T133" i="12"/>
  <c r="R133" i="12"/>
  <c r="P133" i="12"/>
  <c r="BI132" i="12"/>
  <c r="BH132" i="12"/>
  <c r="BG132" i="12"/>
  <c r="BF132" i="12"/>
  <c r="T132" i="12"/>
  <c r="R132" i="12"/>
  <c r="P132" i="12"/>
  <c r="BI131" i="12"/>
  <c r="BH131" i="12"/>
  <c r="BG131" i="12"/>
  <c r="BF131" i="12"/>
  <c r="T131" i="12"/>
  <c r="R131" i="12"/>
  <c r="P131" i="12"/>
  <c r="BI130" i="12"/>
  <c r="BH130" i="12"/>
  <c r="BG130" i="12"/>
  <c r="BF130" i="12"/>
  <c r="T130" i="12"/>
  <c r="R130" i="12"/>
  <c r="P130" i="12"/>
  <c r="BI129" i="12"/>
  <c r="BH129" i="12"/>
  <c r="BG129" i="12"/>
  <c r="BF129" i="12"/>
  <c r="T129" i="12"/>
  <c r="R129" i="12"/>
  <c r="P129" i="12"/>
  <c r="F120" i="12"/>
  <c r="E118" i="12"/>
  <c r="F91" i="12"/>
  <c r="E89" i="12"/>
  <c r="J26" i="12"/>
  <c r="E26" i="12"/>
  <c r="J94" i="12" s="1"/>
  <c r="J25" i="12"/>
  <c r="J23" i="12"/>
  <c r="E23" i="12"/>
  <c r="J122" i="12" s="1"/>
  <c r="J22" i="12"/>
  <c r="J20" i="12"/>
  <c r="E20" i="12"/>
  <c r="F123" i="12" s="1"/>
  <c r="J19" i="12"/>
  <c r="J17" i="12"/>
  <c r="E17" i="12"/>
  <c r="F122" i="12" s="1"/>
  <c r="J16" i="12"/>
  <c r="J14" i="12"/>
  <c r="J91" i="12" s="1"/>
  <c r="E7" i="12"/>
  <c r="E85" i="12" s="1"/>
  <c r="J39" i="11"/>
  <c r="J38" i="11"/>
  <c r="AY105" i="1" s="1"/>
  <c r="J37" i="11"/>
  <c r="AX105" i="1"/>
  <c r="BI143" i="11"/>
  <c r="BH143" i="11"/>
  <c r="BG143" i="11"/>
  <c r="BF143" i="11"/>
  <c r="T143" i="11"/>
  <c r="R143" i="11"/>
  <c r="P143" i="11"/>
  <c r="BI142" i="11"/>
  <c r="BH142" i="11"/>
  <c r="BG142" i="11"/>
  <c r="BF142" i="11"/>
  <c r="T142" i="11"/>
  <c r="R142" i="11"/>
  <c r="P142" i="11"/>
  <c r="BI141" i="11"/>
  <c r="BH141" i="11"/>
  <c r="BG141" i="11"/>
  <c r="BF141" i="11"/>
  <c r="T141" i="11"/>
  <c r="R141" i="11"/>
  <c r="P141" i="11"/>
  <c r="BI140" i="11"/>
  <c r="BH140" i="11"/>
  <c r="BG140" i="11"/>
  <c r="BF140" i="11"/>
  <c r="T140" i="11"/>
  <c r="R140" i="11"/>
  <c r="P140" i="11"/>
  <c r="BI139" i="11"/>
  <c r="BH139" i="11"/>
  <c r="BG139" i="11"/>
  <c r="BF139" i="11"/>
  <c r="T139" i="11"/>
  <c r="R139" i="11"/>
  <c r="P139" i="11"/>
  <c r="BI138" i="11"/>
  <c r="BH138" i="11"/>
  <c r="BG138" i="11"/>
  <c r="BF138" i="11"/>
  <c r="T138" i="11"/>
  <c r="R138" i="11"/>
  <c r="P138" i="11"/>
  <c r="BI137" i="11"/>
  <c r="BH137" i="11"/>
  <c r="BG137" i="11"/>
  <c r="BF137" i="11"/>
  <c r="T137" i="11"/>
  <c r="R137" i="11"/>
  <c r="P137" i="11"/>
  <c r="BI136" i="11"/>
  <c r="BH136" i="11"/>
  <c r="BG136" i="11"/>
  <c r="BF136" i="11"/>
  <c r="T136" i="11"/>
  <c r="R136" i="11"/>
  <c r="P136" i="11"/>
  <c r="BI135" i="11"/>
  <c r="BH135" i="11"/>
  <c r="BG135" i="11"/>
  <c r="BF135" i="11"/>
  <c r="T135" i="11"/>
  <c r="R135" i="11"/>
  <c r="P135" i="11"/>
  <c r="BI134" i="11"/>
  <c r="BH134" i="11"/>
  <c r="BG134" i="11"/>
  <c r="BF134" i="11"/>
  <c r="T134" i="11"/>
  <c r="R134" i="11"/>
  <c r="P134" i="11"/>
  <c r="BI133" i="11"/>
  <c r="BH133" i="11"/>
  <c r="BG133" i="11"/>
  <c r="BF133" i="11"/>
  <c r="T133" i="11"/>
  <c r="R133" i="11"/>
  <c r="P133" i="11"/>
  <c r="BI132" i="11"/>
  <c r="BH132" i="11"/>
  <c r="BG132" i="11"/>
  <c r="BF132" i="11"/>
  <c r="T132" i="11"/>
  <c r="R132" i="11"/>
  <c r="P132" i="11"/>
  <c r="BI131" i="11"/>
  <c r="BH131" i="11"/>
  <c r="BG131" i="11"/>
  <c r="BF131" i="11"/>
  <c r="T131" i="11"/>
  <c r="R131" i="11"/>
  <c r="P131" i="11"/>
  <c r="BI130" i="11"/>
  <c r="BH130" i="11"/>
  <c r="BG130" i="11"/>
  <c r="BF130" i="11"/>
  <c r="T130" i="11"/>
  <c r="R130" i="11"/>
  <c r="P130" i="11"/>
  <c r="BI129" i="11"/>
  <c r="BH129" i="11"/>
  <c r="BG129" i="11"/>
  <c r="BF129" i="11"/>
  <c r="T129" i="11"/>
  <c r="R129" i="11"/>
  <c r="P129" i="11"/>
  <c r="BI128" i="11"/>
  <c r="BH128" i="11"/>
  <c r="BG128" i="11"/>
  <c r="BF128" i="11"/>
  <c r="T128" i="11"/>
  <c r="R128" i="11"/>
  <c r="P128" i="11"/>
  <c r="BI127" i="11"/>
  <c r="BH127" i="11"/>
  <c r="BG127" i="11"/>
  <c r="BF127" i="11"/>
  <c r="T127" i="11"/>
  <c r="R127" i="11"/>
  <c r="P127" i="11"/>
  <c r="BI126" i="11"/>
  <c r="BH126" i="11"/>
  <c r="BG126" i="11"/>
  <c r="BF126" i="11"/>
  <c r="T126" i="11"/>
  <c r="R126" i="11"/>
  <c r="P126" i="11"/>
  <c r="BI125" i="11"/>
  <c r="BH125" i="11"/>
  <c r="BG125" i="11"/>
  <c r="BF125" i="11"/>
  <c r="T125" i="11"/>
  <c r="R125" i="11"/>
  <c r="P125" i="11"/>
  <c r="BI124" i="11"/>
  <c r="BH124" i="11"/>
  <c r="BG124" i="11"/>
  <c r="BF124" i="11"/>
  <c r="T124" i="11"/>
  <c r="R124" i="11"/>
  <c r="P124" i="11"/>
  <c r="BI123" i="11"/>
  <c r="BH123" i="11"/>
  <c r="BG123" i="11"/>
  <c r="BF123" i="11"/>
  <c r="T123" i="11"/>
  <c r="R123" i="11"/>
  <c r="P123" i="11"/>
  <c r="BI122" i="11"/>
  <c r="BH122" i="11"/>
  <c r="BG122" i="11"/>
  <c r="BF122" i="11"/>
  <c r="T122" i="11"/>
  <c r="R122" i="11"/>
  <c r="P122" i="11"/>
  <c r="BI121" i="11"/>
  <c r="BH121" i="11"/>
  <c r="BG121" i="11"/>
  <c r="BF121" i="11"/>
  <c r="T121" i="11"/>
  <c r="R121" i="11"/>
  <c r="P121" i="11"/>
  <c r="F114" i="11"/>
  <c r="E112" i="11"/>
  <c r="F91" i="11"/>
  <c r="E89" i="11"/>
  <c r="J26" i="11"/>
  <c r="E26" i="11"/>
  <c r="J94" i="11"/>
  <c r="J25" i="11"/>
  <c r="J23" i="11"/>
  <c r="E23" i="11"/>
  <c r="J116" i="11"/>
  <c r="J22" i="11"/>
  <c r="J20" i="11"/>
  <c r="E20" i="11"/>
  <c r="F94" i="11"/>
  <c r="J19" i="11"/>
  <c r="J17" i="11"/>
  <c r="E17" i="11"/>
  <c r="F116" i="11"/>
  <c r="J16" i="11"/>
  <c r="J14" i="11"/>
  <c r="J91" i="11" s="1"/>
  <c r="E7" i="11"/>
  <c r="E85" i="11" s="1"/>
  <c r="J39" i="10"/>
  <c r="J38" i="10"/>
  <c r="AY104" i="1"/>
  <c r="J37" i="10"/>
  <c r="AX104" i="1" s="1"/>
  <c r="BI148" i="10"/>
  <c r="BH148" i="10"/>
  <c r="BG148" i="10"/>
  <c r="BF148" i="10"/>
  <c r="T148" i="10"/>
  <c r="R148" i="10"/>
  <c r="P148" i="10"/>
  <c r="BI147" i="10"/>
  <c r="BH147" i="10"/>
  <c r="BG147" i="10"/>
  <c r="BF147" i="10"/>
  <c r="T147" i="10"/>
  <c r="R147" i="10"/>
  <c r="P147" i="10"/>
  <c r="BI146" i="10"/>
  <c r="BH146" i="10"/>
  <c r="BG146" i="10"/>
  <c r="BF146" i="10"/>
  <c r="T146" i="10"/>
  <c r="R146" i="10"/>
  <c r="P146" i="10"/>
  <c r="BI145" i="10"/>
  <c r="BH145" i="10"/>
  <c r="BG145" i="10"/>
  <c r="BF145" i="10"/>
  <c r="T145" i="10"/>
  <c r="R145" i="10"/>
  <c r="P145" i="10"/>
  <c r="BI144" i="10"/>
  <c r="BH144" i="10"/>
  <c r="BG144" i="10"/>
  <c r="BF144" i="10"/>
  <c r="T144" i="10"/>
  <c r="R144" i="10"/>
  <c r="P144" i="10"/>
  <c r="BI141" i="10"/>
  <c r="BH141" i="10"/>
  <c r="BG141" i="10"/>
  <c r="BF141" i="10"/>
  <c r="T141" i="10"/>
  <c r="R141" i="10"/>
  <c r="P141" i="10"/>
  <c r="BI140" i="10"/>
  <c r="BH140" i="10"/>
  <c r="BG140" i="10"/>
  <c r="BF140" i="10"/>
  <c r="T140" i="10"/>
  <c r="R140" i="10"/>
  <c r="P140" i="10"/>
  <c r="BI139" i="10"/>
  <c r="BH139" i="10"/>
  <c r="BG139" i="10"/>
  <c r="BF139" i="10"/>
  <c r="T139" i="10"/>
  <c r="R139" i="10"/>
  <c r="P139" i="10"/>
  <c r="BI135" i="10"/>
  <c r="BH135" i="10"/>
  <c r="BG135" i="10"/>
  <c r="BF135" i="10"/>
  <c r="T135" i="10"/>
  <c r="R135" i="10"/>
  <c r="P135" i="10"/>
  <c r="BI131" i="10"/>
  <c r="BH131" i="10"/>
  <c r="BG131" i="10"/>
  <c r="BF131" i="10"/>
  <c r="T131" i="10"/>
  <c r="R131" i="10"/>
  <c r="P131" i="10"/>
  <c r="BI129" i="10"/>
  <c r="BH129" i="10"/>
  <c r="BG129" i="10"/>
  <c r="BF129" i="10"/>
  <c r="T129" i="10"/>
  <c r="R129" i="10"/>
  <c r="P129" i="10"/>
  <c r="BI125" i="10"/>
  <c r="BH125" i="10"/>
  <c r="BG125" i="10"/>
  <c r="BF125" i="10"/>
  <c r="T125" i="10"/>
  <c r="R125" i="10"/>
  <c r="P125" i="10"/>
  <c r="F116" i="10"/>
  <c r="E114" i="10"/>
  <c r="F91" i="10"/>
  <c r="E89" i="10"/>
  <c r="J26" i="10"/>
  <c r="E26" i="10"/>
  <c r="J119" i="10" s="1"/>
  <c r="J25" i="10"/>
  <c r="J23" i="10"/>
  <c r="E23" i="10"/>
  <c r="J118" i="10"/>
  <c r="J22" i="10"/>
  <c r="J20" i="10"/>
  <c r="E20" i="10"/>
  <c r="F119" i="10"/>
  <c r="J19" i="10"/>
  <c r="J17" i="10"/>
  <c r="E17" i="10"/>
  <c r="F118" i="10" s="1"/>
  <c r="J16" i="10"/>
  <c r="J14" i="10"/>
  <c r="J91" i="10"/>
  <c r="E7" i="10"/>
  <c r="E110" i="10" s="1"/>
  <c r="J39" i="9"/>
  <c r="J38" i="9"/>
  <c r="AY103" i="1"/>
  <c r="J37" i="9"/>
  <c r="AX103" i="1"/>
  <c r="BI386" i="9"/>
  <c r="BH386" i="9"/>
  <c r="BG386" i="9"/>
  <c r="BF386" i="9"/>
  <c r="T386" i="9"/>
  <c r="R386" i="9"/>
  <c r="P386" i="9"/>
  <c r="BI385" i="9"/>
  <c r="BH385" i="9"/>
  <c r="BG385" i="9"/>
  <c r="BF385" i="9"/>
  <c r="T385" i="9"/>
  <c r="R385" i="9"/>
  <c r="P385" i="9"/>
  <c r="BI384" i="9"/>
  <c r="BH384" i="9"/>
  <c r="BG384" i="9"/>
  <c r="BF384" i="9"/>
  <c r="T384" i="9"/>
  <c r="R384" i="9"/>
  <c r="P384" i="9"/>
  <c r="BI383" i="9"/>
  <c r="BH383" i="9"/>
  <c r="BG383" i="9"/>
  <c r="BF383" i="9"/>
  <c r="T383" i="9"/>
  <c r="R383" i="9"/>
  <c r="P383" i="9"/>
  <c r="BI382" i="9"/>
  <c r="BH382" i="9"/>
  <c r="BG382" i="9"/>
  <c r="BF382" i="9"/>
  <c r="T382" i="9"/>
  <c r="R382" i="9"/>
  <c r="P382" i="9"/>
  <c r="BI381" i="9"/>
  <c r="BH381" i="9"/>
  <c r="BG381" i="9"/>
  <c r="BF381" i="9"/>
  <c r="T381" i="9"/>
  <c r="R381" i="9"/>
  <c r="P381" i="9"/>
  <c r="BI380" i="9"/>
  <c r="BH380" i="9"/>
  <c r="BG380" i="9"/>
  <c r="BF380" i="9"/>
  <c r="T380" i="9"/>
  <c r="R380" i="9"/>
  <c r="P380" i="9"/>
  <c r="BI378" i="9"/>
  <c r="BH378" i="9"/>
  <c r="BG378" i="9"/>
  <c r="BF378" i="9"/>
  <c r="T378" i="9"/>
  <c r="R378" i="9"/>
  <c r="P378" i="9"/>
  <c r="BI377" i="9"/>
  <c r="BH377" i="9"/>
  <c r="BG377" i="9"/>
  <c r="BF377" i="9"/>
  <c r="T377" i="9"/>
  <c r="R377" i="9"/>
  <c r="P377" i="9"/>
  <c r="BI376" i="9"/>
  <c r="BH376" i="9"/>
  <c r="BG376" i="9"/>
  <c r="BF376" i="9"/>
  <c r="T376" i="9"/>
  <c r="R376" i="9"/>
  <c r="P376" i="9"/>
  <c r="BI373" i="9"/>
  <c r="BH373" i="9"/>
  <c r="BG373" i="9"/>
  <c r="BF373" i="9"/>
  <c r="T373" i="9"/>
  <c r="R373" i="9"/>
  <c r="P373" i="9"/>
  <c r="BI372" i="9"/>
  <c r="BH372" i="9"/>
  <c r="BG372" i="9"/>
  <c r="BF372" i="9"/>
  <c r="T372" i="9"/>
  <c r="R372" i="9"/>
  <c r="P372" i="9"/>
  <c r="BI371" i="9"/>
  <c r="BH371" i="9"/>
  <c r="BG371" i="9"/>
  <c r="BF371" i="9"/>
  <c r="T371" i="9"/>
  <c r="R371" i="9"/>
  <c r="P371" i="9"/>
  <c r="BI370" i="9"/>
  <c r="BH370" i="9"/>
  <c r="BG370" i="9"/>
  <c r="BF370" i="9"/>
  <c r="T370" i="9"/>
  <c r="R370" i="9"/>
  <c r="P370" i="9"/>
  <c r="BI369" i="9"/>
  <c r="BH369" i="9"/>
  <c r="BG369" i="9"/>
  <c r="BF369" i="9"/>
  <c r="T369" i="9"/>
  <c r="R369" i="9"/>
  <c r="P369" i="9"/>
  <c r="BI368" i="9"/>
  <c r="BH368" i="9"/>
  <c r="BG368" i="9"/>
  <c r="BF368" i="9"/>
  <c r="T368" i="9"/>
  <c r="R368" i="9"/>
  <c r="P368" i="9"/>
  <c r="BI367" i="9"/>
  <c r="BH367" i="9"/>
  <c r="BG367" i="9"/>
  <c r="BF367" i="9"/>
  <c r="T367" i="9"/>
  <c r="R367" i="9"/>
  <c r="P367" i="9"/>
  <c r="BI366" i="9"/>
  <c r="BH366" i="9"/>
  <c r="BG366" i="9"/>
  <c r="BF366" i="9"/>
  <c r="T366" i="9"/>
  <c r="R366" i="9"/>
  <c r="P366" i="9"/>
  <c r="BI365" i="9"/>
  <c r="BH365" i="9"/>
  <c r="BG365" i="9"/>
  <c r="BF365" i="9"/>
  <c r="T365" i="9"/>
  <c r="R365" i="9"/>
  <c r="P365" i="9"/>
  <c r="BI364" i="9"/>
  <c r="BH364" i="9"/>
  <c r="BG364" i="9"/>
  <c r="BF364" i="9"/>
  <c r="T364" i="9"/>
  <c r="R364" i="9"/>
  <c r="P364" i="9"/>
  <c r="BI363" i="9"/>
  <c r="BH363" i="9"/>
  <c r="BG363" i="9"/>
  <c r="BF363" i="9"/>
  <c r="T363" i="9"/>
  <c r="R363" i="9"/>
  <c r="P363" i="9"/>
  <c r="BI362" i="9"/>
  <c r="BH362" i="9"/>
  <c r="BG362" i="9"/>
  <c r="BF362" i="9"/>
  <c r="T362" i="9"/>
  <c r="R362" i="9"/>
  <c r="P362" i="9"/>
  <c r="BI361" i="9"/>
  <c r="BH361" i="9"/>
  <c r="BG361" i="9"/>
  <c r="BF361" i="9"/>
  <c r="T361" i="9"/>
  <c r="R361" i="9"/>
  <c r="P361" i="9"/>
  <c r="BI360" i="9"/>
  <c r="BH360" i="9"/>
  <c r="BG360" i="9"/>
  <c r="BF360" i="9"/>
  <c r="T360" i="9"/>
  <c r="R360" i="9"/>
  <c r="P360" i="9"/>
  <c r="BI359" i="9"/>
  <c r="BH359" i="9"/>
  <c r="BG359" i="9"/>
  <c r="BF359" i="9"/>
  <c r="T359" i="9"/>
  <c r="R359" i="9"/>
  <c r="P359" i="9"/>
  <c r="BI358" i="9"/>
  <c r="BH358" i="9"/>
  <c r="BG358" i="9"/>
  <c r="BF358" i="9"/>
  <c r="T358" i="9"/>
  <c r="R358" i="9"/>
  <c r="P358" i="9"/>
  <c r="BI357" i="9"/>
  <c r="BH357" i="9"/>
  <c r="BG357" i="9"/>
  <c r="BF357" i="9"/>
  <c r="T357" i="9"/>
  <c r="R357" i="9"/>
  <c r="P357" i="9"/>
  <c r="BI356" i="9"/>
  <c r="BH356" i="9"/>
  <c r="BG356" i="9"/>
  <c r="BF356" i="9"/>
  <c r="T356" i="9"/>
  <c r="R356" i="9"/>
  <c r="P356" i="9"/>
  <c r="BI355" i="9"/>
  <c r="BH355" i="9"/>
  <c r="BG355" i="9"/>
  <c r="BF355" i="9"/>
  <c r="T355" i="9"/>
  <c r="R355" i="9"/>
  <c r="P355" i="9"/>
  <c r="BI354" i="9"/>
  <c r="BH354" i="9"/>
  <c r="BG354" i="9"/>
  <c r="BF354" i="9"/>
  <c r="T354" i="9"/>
  <c r="R354" i="9"/>
  <c r="P354" i="9"/>
  <c r="BI353" i="9"/>
  <c r="BH353" i="9"/>
  <c r="BG353" i="9"/>
  <c r="BF353" i="9"/>
  <c r="T353" i="9"/>
  <c r="R353" i="9"/>
  <c r="P353" i="9"/>
  <c r="BI352" i="9"/>
  <c r="BH352" i="9"/>
  <c r="BG352" i="9"/>
  <c r="BF352" i="9"/>
  <c r="T352" i="9"/>
  <c r="R352" i="9"/>
  <c r="P352" i="9"/>
  <c r="BI351" i="9"/>
  <c r="BH351" i="9"/>
  <c r="BG351" i="9"/>
  <c r="BF351" i="9"/>
  <c r="T351" i="9"/>
  <c r="R351" i="9"/>
  <c r="P351" i="9"/>
  <c r="BI350" i="9"/>
  <c r="BH350" i="9"/>
  <c r="BG350" i="9"/>
  <c r="BF350" i="9"/>
  <c r="T350" i="9"/>
  <c r="R350" i="9"/>
  <c r="P350" i="9"/>
  <c r="BI348" i="9"/>
  <c r="BH348" i="9"/>
  <c r="BG348" i="9"/>
  <c r="BF348" i="9"/>
  <c r="T348" i="9"/>
  <c r="R348" i="9"/>
  <c r="P348" i="9"/>
  <c r="BI347" i="9"/>
  <c r="BH347" i="9"/>
  <c r="BG347" i="9"/>
  <c r="BF347" i="9"/>
  <c r="T347" i="9"/>
  <c r="R347" i="9"/>
  <c r="P347" i="9"/>
  <c r="BI346" i="9"/>
  <c r="BH346" i="9"/>
  <c r="BG346" i="9"/>
  <c r="BF346" i="9"/>
  <c r="T346" i="9"/>
  <c r="R346" i="9"/>
  <c r="P346" i="9"/>
  <c r="BI345" i="9"/>
  <c r="BH345" i="9"/>
  <c r="BG345" i="9"/>
  <c r="BF345" i="9"/>
  <c r="T345" i="9"/>
  <c r="R345" i="9"/>
  <c r="P345" i="9"/>
  <c r="BI344" i="9"/>
  <c r="BH344" i="9"/>
  <c r="BG344" i="9"/>
  <c r="BF344" i="9"/>
  <c r="T344" i="9"/>
  <c r="R344" i="9"/>
  <c r="P344" i="9"/>
  <c r="BI343" i="9"/>
  <c r="BH343" i="9"/>
  <c r="BG343" i="9"/>
  <c r="BF343" i="9"/>
  <c r="T343" i="9"/>
  <c r="R343" i="9"/>
  <c r="P343" i="9"/>
  <c r="BI342" i="9"/>
  <c r="BH342" i="9"/>
  <c r="BG342" i="9"/>
  <c r="BF342" i="9"/>
  <c r="T342" i="9"/>
  <c r="R342" i="9"/>
  <c r="P342" i="9"/>
  <c r="BI341" i="9"/>
  <c r="BH341" i="9"/>
  <c r="BG341" i="9"/>
  <c r="BF341" i="9"/>
  <c r="T341" i="9"/>
  <c r="R341" i="9"/>
  <c r="P341" i="9"/>
  <c r="BI340" i="9"/>
  <c r="BH340" i="9"/>
  <c r="BG340" i="9"/>
  <c r="BF340" i="9"/>
  <c r="T340" i="9"/>
  <c r="R340" i="9"/>
  <c r="P340" i="9"/>
  <c r="BI338" i="9"/>
  <c r="BH338" i="9"/>
  <c r="BG338" i="9"/>
  <c r="BF338" i="9"/>
  <c r="T338" i="9"/>
  <c r="R338" i="9"/>
  <c r="P338" i="9"/>
  <c r="BI337" i="9"/>
  <c r="BH337" i="9"/>
  <c r="BG337" i="9"/>
  <c r="BF337" i="9"/>
  <c r="T337" i="9"/>
  <c r="R337" i="9"/>
  <c r="P337" i="9"/>
  <c r="BI336" i="9"/>
  <c r="BH336" i="9"/>
  <c r="BG336" i="9"/>
  <c r="BF336" i="9"/>
  <c r="T336" i="9"/>
  <c r="R336" i="9"/>
  <c r="P336" i="9"/>
  <c r="BI335" i="9"/>
  <c r="BH335" i="9"/>
  <c r="BG335" i="9"/>
  <c r="BF335" i="9"/>
  <c r="T335" i="9"/>
  <c r="R335" i="9"/>
  <c r="P335" i="9"/>
  <c r="BI334" i="9"/>
  <c r="BH334" i="9"/>
  <c r="BG334" i="9"/>
  <c r="BF334" i="9"/>
  <c r="T334" i="9"/>
  <c r="R334" i="9"/>
  <c r="P334" i="9"/>
  <c r="BI333" i="9"/>
  <c r="BH333" i="9"/>
  <c r="BG333" i="9"/>
  <c r="BF333" i="9"/>
  <c r="T333" i="9"/>
  <c r="R333" i="9"/>
  <c r="P333" i="9"/>
  <c r="BI332" i="9"/>
  <c r="BH332" i="9"/>
  <c r="BG332" i="9"/>
  <c r="BF332" i="9"/>
  <c r="T332" i="9"/>
  <c r="R332" i="9"/>
  <c r="P332" i="9"/>
  <c r="BI331" i="9"/>
  <c r="BH331" i="9"/>
  <c r="BG331" i="9"/>
  <c r="BF331" i="9"/>
  <c r="T331" i="9"/>
  <c r="R331" i="9"/>
  <c r="P331" i="9"/>
  <c r="BI330" i="9"/>
  <c r="BH330" i="9"/>
  <c r="BG330" i="9"/>
  <c r="BF330" i="9"/>
  <c r="T330" i="9"/>
  <c r="R330" i="9"/>
  <c r="P330" i="9"/>
  <c r="BI329" i="9"/>
  <c r="BH329" i="9"/>
  <c r="BG329" i="9"/>
  <c r="BF329" i="9"/>
  <c r="T329" i="9"/>
  <c r="R329" i="9"/>
  <c r="P329" i="9"/>
  <c r="BI328" i="9"/>
  <c r="BH328" i="9"/>
  <c r="BG328" i="9"/>
  <c r="BF328" i="9"/>
  <c r="T328" i="9"/>
  <c r="R328" i="9"/>
  <c r="P328" i="9"/>
  <c r="BI327" i="9"/>
  <c r="BH327" i="9"/>
  <c r="BG327" i="9"/>
  <c r="BF327" i="9"/>
  <c r="T327" i="9"/>
  <c r="R327" i="9"/>
  <c r="P327" i="9"/>
  <c r="BI325" i="9"/>
  <c r="BH325" i="9"/>
  <c r="BG325" i="9"/>
  <c r="BF325" i="9"/>
  <c r="T325" i="9"/>
  <c r="R325" i="9"/>
  <c r="P325" i="9"/>
  <c r="BI324" i="9"/>
  <c r="BH324" i="9"/>
  <c r="BG324" i="9"/>
  <c r="BF324" i="9"/>
  <c r="T324" i="9"/>
  <c r="R324" i="9"/>
  <c r="P324" i="9"/>
  <c r="BI323" i="9"/>
  <c r="BH323" i="9"/>
  <c r="BG323" i="9"/>
  <c r="BF323" i="9"/>
  <c r="T323" i="9"/>
  <c r="R323" i="9"/>
  <c r="P323" i="9"/>
  <c r="BI321" i="9"/>
  <c r="BH321" i="9"/>
  <c r="BG321" i="9"/>
  <c r="BF321" i="9"/>
  <c r="T321" i="9"/>
  <c r="R321" i="9"/>
  <c r="P321" i="9"/>
  <c r="BI320" i="9"/>
  <c r="BH320" i="9"/>
  <c r="BG320" i="9"/>
  <c r="BF320" i="9"/>
  <c r="T320" i="9"/>
  <c r="R320" i="9"/>
  <c r="P320" i="9"/>
  <c r="BI319" i="9"/>
  <c r="BH319" i="9"/>
  <c r="BG319" i="9"/>
  <c r="BF319" i="9"/>
  <c r="T319" i="9"/>
  <c r="R319" i="9"/>
  <c r="P319" i="9"/>
  <c r="BI318" i="9"/>
  <c r="BH318" i="9"/>
  <c r="BG318" i="9"/>
  <c r="BF318" i="9"/>
  <c r="T318" i="9"/>
  <c r="R318" i="9"/>
  <c r="P318" i="9"/>
  <c r="BI317" i="9"/>
  <c r="BH317" i="9"/>
  <c r="BG317" i="9"/>
  <c r="BF317" i="9"/>
  <c r="T317" i="9"/>
  <c r="R317" i="9"/>
  <c r="P317" i="9"/>
  <c r="BI316" i="9"/>
  <c r="BH316" i="9"/>
  <c r="BG316" i="9"/>
  <c r="BF316" i="9"/>
  <c r="T316" i="9"/>
  <c r="R316" i="9"/>
  <c r="P316" i="9"/>
  <c r="BI315" i="9"/>
  <c r="BH315" i="9"/>
  <c r="BG315" i="9"/>
  <c r="BF315" i="9"/>
  <c r="T315" i="9"/>
  <c r="R315" i="9"/>
  <c r="P315" i="9"/>
  <c r="BI314" i="9"/>
  <c r="BH314" i="9"/>
  <c r="BG314" i="9"/>
  <c r="BF314" i="9"/>
  <c r="T314" i="9"/>
  <c r="R314" i="9"/>
  <c r="P314" i="9"/>
  <c r="BI313" i="9"/>
  <c r="BH313" i="9"/>
  <c r="BG313" i="9"/>
  <c r="BF313" i="9"/>
  <c r="T313" i="9"/>
  <c r="R313" i="9"/>
  <c r="P313" i="9"/>
  <c r="BI312" i="9"/>
  <c r="BH312" i="9"/>
  <c r="BG312" i="9"/>
  <c r="BF312" i="9"/>
  <c r="T312" i="9"/>
  <c r="R312" i="9"/>
  <c r="P312" i="9"/>
  <c r="BI311" i="9"/>
  <c r="BH311" i="9"/>
  <c r="BG311" i="9"/>
  <c r="BF311" i="9"/>
  <c r="T311" i="9"/>
  <c r="R311" i="9"/>
  <c r="P311" i="9"/>
  <c r="BI310" i="9"/>
  <c r="BH310" i="9"/>
  <c r="BG310" i="9"/>
  <c r="BF310" i="9"/>
  <c r="T310" i="9"/>
  <c r="R310" i="9"/>
  <c r="P310" i="9"/>
  <c r="BI309" i="9"/>
  <c r="BH309" i="9"/>
  <c r="BG309" i="9"/>
  <c r="BF309" i="9"/>
  <c r="T309" i="9"/>
  <c r="R309" i="9"/>
  <c r="P309" i="9"/>
  <c r="BI308" i="9"/>
  <c r="BH308" i="9"/>
  <c r="BG308" i="9"/>
  <c r="BF308" i="9"/>
  <c r="T308" i="9"/>
  <c r="R308" i="9"/>
  <c r="P308" i="9"/>
  <c r="BI307" i="9"/>
  <c r="BH307" i="9"/>
  <c r="BG307" i="9"/>
  <c r="BF307" i="9"/>
  <c r="T307" i="9"/>
  <c r="R307" i="9"/>
  <c r="P307" i="9"/>
  <c r="BI304" i="9"/>
  <c r="BH304" i="9"/>
  <c r="BG304" i="9"/>
  <c r="BF304" i="9"/>
  <c r="T304" i="9"/>
  <c r="R304" i="9"/>
  <c r="P304" i="9"/>
  <c r="BI303" i="9"/>
  <c r="BH303" i="9"/>
  <c r="BG303" i="9"/>
  <c r="BF303" i="9"/>
  <c r="T303" i="9"/>
  <c r="R303" i="9"/>
  <c r="P303" i="9"/>
  <c r="BI302" i="9"/>
  <c r="BH302" i="9"/>
  <c r="BG302" i="9"/>
  <c r="BF302" i="9"/>
  <c r="T302" i="9"/>
  <c r="R302" i="9"/>
  <c r="P302" i="9"/>
  <c r="BI296" i="9"/>
  <c r="BH296" i="9"/>
  <c r="BG296" i="9"/>
  <c r="BF296" i="9"/>
  <c r="T296" i="9"/>
  <c r="R296" i="9"/>
  <c r="P296" i="9"/>
  <c r="BI295" i="9"/>
  <c r="BH295" i="9"/>
  <c r="BG295" i="9"/>
  <c r="BF295" i="9"/>
  <c r="T295" i="9"/>
  <c r="R295" i="9"/>
  <c r="P295" i="9"/>
  <c r="BI293" i="9"/>
  <c r="BH293" i="9"/>
  <c r="BG293" i="9"/>
  <c r="BF293" i="9"/>
  <c r="T293" i="9"/>
  <c r="R293" i="9"/>
  <c r="P293" i="9"/>
  <c r="BI292" i="9"/>
  <c r="BH292" i="9"/>
  <c r="BG292" i="9"/>
  <c r="BF292" i="9"/>
  <c r="T292" i="9"/>
  <c r="R292" i="9"/>
  <c r="P292" i="9"/>
  <c r="BI290" i="9"/>
  <c r="BH290" i="9"/>
  <c r="BG290" i="9"/>
  <c r="BF290" i="9"/>
  <c r="T290" i="9"/>
  <c r="R290" i="9"/>
  <c r="P290" i="9"/>
  <c r="BI283" i="9"/>
  <c r="BH283" i="9"/>
  <c r="BG283" i="9"/>
  <c r="BF283" i="9"/>
  <c r="T283" i="9"/>
  <c r="R283" i="9"/>
  <c r="P283" i="9"/>
  <c r="BI260" i="9"/>
  <c r="BH260" i="9"/>
  <c r="BG260" i="9"/>
  <c r="BF260" i="9"/>
  <c r="T260" i="9"/>
  <c r="R260" i="9"/>
  <c r="P260" i="9"/>
  <c r="BI259" i="9"/>
  <c r="BH259" i="9"/>
  <c r="BG259" i="9"/>
  <c r="BF259" i="9"/>
  <c r="T259" i="9"/>
  <c r="R259" i="9"/>
  <c r="P259" i="9"/>
  <c r="BI258" i="9"/>
  <c r="BH258" i="9"/>
  <c r="BG258" i="9"/>
  <c r="BF258" i="9"/>
  <c r="T258" i="9"/>
  <c r="R258" i="9"/>
  <c r="P258" i="9"/>
  <c r="BI257" i="9"/>
  <c r="BH257" i="9"/>
  <c r="BG257" i="9"/>
  <c r="BF257" i="9"/>
  <c r="T257" i="9"/>
  <c r="R257" i="9"/>
  <c r="P257" i="9"/>
  <c r="BI256" i="9"/>
  <c r="BH256" i="9"/>
  <c r="BG256" i="9"/>
  <c r="BF256" i="9"/>
  <c r="T256" i="9"/>
  <c r="R256" i="9"/>
  <c r="P256" i="9"/>
  <c r="BI255" i="9"/>
  <c r="BH255" i="9"/>
  <c r="BG255" i="9"/>
  <c r="BF255" i="9"/>
  <c r="T255" i="9"/>
  <c r="R255" i="9"/>
  <c r="P255" i="9"/>
  <c r="BI251" i="9"/>
  <c r="BH251" i="9"/>
  <c r="BG251" i="9"/>
  <c r="BF251" i="9"/>
  <c r="T251" i="9"/>
  <c r="R251" i="9"/>
  <c r="P251" i="9"/>
  <c r="BI245" i="9"/>
  <c r="BH245" i="9"/>
  <c r="BG245" i="9"/>
  <c r="BF245" i="9"/>
  <c r="T245" i="9"/>
  <c r="R245" i="9"/>
  <c r="P245" i="9"/>
  <c r="BI239" i="9"/>
  <c r="BH239" i="9"/>
  <c r="BG239" i="9"/>
  <c r="BF239" i="9"/>
  <c r="T239" i="9"/>
  <c r="R239" i="9"/>
  <c r="P239" i="9"/>
  <c r="BI235" i="9"/>
  <c r="BH235" i="9"/>
  <c r="BG235" i="9"/>
  <c r="BF235" i="9"/>
  <c r="T235" i="9"/>
  <c r="R235" i="9"/>
  <c r="P235" i="9"/>
  <c r="BI229" i="9"/>
  <c r="BH229" i="9"/>
  <c r="BG229" i="9"/>
  <c r="BF229" i="9"/>
  <c r="T229" i="9"/>
  <c r="R229" i="9"/>
  <c r="P229" i="9"/>
  <c r="BI225" i="9"/>
  <c r="BH225" i="9"/>
  <c r="BG225" i="9"/>
  <c r="BF225" i="9"/>
  <c r="T225" i="9"/>
  <c r="R225" i="9"/>
  <c r="P225" i="9"/>
  <c r="BI221" i="9"/>
  <c r="BH221" i="9"/>
  <c r="BG221" i="9"/>
  <c r="BF221" i="9"/>
  <c r="T221" i="9"/>
  <c r="R221" i="9"/>
  <c r="P221" i="9"/>
  <c r="BI217" i="9"/>
  <c r="BH217" i="9"/>
  <c r="BG217" i="9"/>
  <c r="BF217" i="9"/>
  <c r="T217" i="9"/>
  <c r="R217" i="9"/>
  <c r="P217" i="9"/>
  <c r="BI216" i="9"/>
  <c r="BH216" i="9"/>
  <c r="BG216" i="9"/>
  <c r="BF216" i="9"/>
  <c r="T216" i="9"/>
  <c r="R216" i="9"/>
  <c r="P216" i="9"/>
  <c r="BI215" i="9"/>
  <c r="BH215" i="9"/>
  <c r="BG215" i="9"/>
  <c r="BF215" i="9"/>
  <c r="T215" i="9"/>
  <c r="R215" i="9"/>
  <c r="P215" i="9"/>
  <c r="BI214" i="9"/>
  <c r="BH214" i="9"/>
  <c r="BG214" i="9"/>
  <c r="BF214" i="9"/>
  <c r="T214" i="9"/>
  <c r="R214" i="9"/>
  <c r="P214" i="9"/>
  <c r="BI210" i="9"/>
  <c r="BH210" i="9"/>
  <c r="BG210" i="9"/>
  <c r="BF210" i="9"/>
  <c r="T210" i="9"/>
  <c r="R210" i="9"/>
  <c r="P210" i="9"/>
  <c r="BI206" i="9"/>
  <c r="BH206" i="9"/>
  <c r="BG206" i="9"/>
  <c r="BF206" i="9"/>
  <c r="T206" i="9"/>
  <c r="R206" i="9"/>
  <c r="P206" i="9"/>
  <c r="BI202" i="9"/>
  <c r="BH202" i="9"/>
  <c r="BG202" i="9"/>
  <c r="BF202" i="9"/>
  <c r="T202" i="9"/>
  <c r="R202" i="9"/>
  <c r="P202" i="9"/>
  <c r="BI198" i="9"/>
  <c r="BH198" i="9"/>
  <c r="BG198" i="9"/>
  <c r="BF198" i="9"/>
  <c r="T198" i="9"/>
  <c r="R198" i="9"/>
  <c r="P198" i="9"/>
  <c r="BI194" i="9"/>
  <c r="BH194" i="9"/>
  <c r="BG194" i="9"/>
  <c r="BF194" i="9"/>
  <c r="T194" i="9"/>
  <c r="R194" i="9"/>
  <c r="P194" i="9"/>
  <c r="BI188" i="9"/>
  <c r="BH188" i="9"/>
  <c r="BG188" i="9"/>
  <c r="BF188" i="9"/>
  <c r="T188" i="9"/>
  <c r="R188" i="9"/>
  <c r="P188" i="9"/>
  <c r="BI184" i="9"/>
  <c r="BH184" i="9"/>
  <c r="BG184" i="9"/>
  <c r="BF184" i="9"/>
  <c r="T184" i="9"/>
  <c r="R184" i="9"/>
  <c r="P184" i="9"/>
  <c r="BI180" i="9"/>
  <c r="BH180" i="9"/>
  <c r="BG180" i="9"/>
  <c r="BF180" i="9"/>
  <c r="T180" i="9"/>
  <c r="R180" i="9"/>
  <c r="P180" i="9"/>
  <c r="BI176" i="9"/>
  <c r="BH176" i="9"/>
  <c r="BG176" i="9"/>
  <c r="BF176" i="9"/>
  <c r="T176" i="9"/>
  <c r="R176" i="9"/>
  <c r="P176" i="9"/>
  <c r="BI172" i="9"/>
  <c r="BH172" i="9"/>
  <c r="BG172" i="9"/>
  <c r="BF172" i="9"/>
  <c r="T172" i="9"/>
  <c r="R172" i="9"/>
  <c r="P172" i="9"/>
  <c r="BI168" i="9"/>
  <c r="BH168" i="9"/>
  <c r="BG168" i="9"/>
  <c r="BF168" i="9"/>
  <c r="T168" i="9"/>
  <c r="R168" i="9"/>
  <c r="P168" i="9"/>
  <c r="BI162" i="9"/>
  <c r="BH162" i="9"/>
  <c r="BG162" i="9"/>
  <c r="BF162" i="9"/>
  <c r="T162" i="9"/>
  <c r="R162" i="9"/>
  <c r="P162" i="9"/>
  <c r="BI158" i="9"/>
  <c r="BH158" i="9"/>
  <c r="BG158" i="9"/>
  <c r="BF158" i="9"/>
  <c r="T158" i="9"/>
  <c r="R158" i="9"/>
  <c r="P158" i="9"/>
  <c r="BI154" i="9"/>
  <c r="BH154" i="9"/>
  <c r="BG154" i="9"/>
  <c r="BF154" i="9"/>
  <c r="T154" i="9"/>
  <c r="R154" i="9"/>
  <c r="P154" i="9"/>
  <c r="BI150" i="9"/>
  <c r="BH150" i="9"/>
  <c r="BG150" i="9"/>
  <c r="BF150" i="9"/>
  <c r="T150" i="9"/>
  <c r="R150" i="9"/>
  <c r="P150" i="9"/>
  <c r="BI146" i="9"/>
  <c r="BH146" i="9"/>
  <c r="BG146" i="9"/>
  <c r="BF146" i="9"/>
  <c r="T146" i="9"/>
  <c r="R146" i="9"/>
  <c r="P146" i="9"/>
  <c r="BI140" i="9"/>
  <c r="BH140" i="9"/>
  <c r="BG140" i="9"/>
  <c r="BF140" i="9"/>
  <c r="T140" i="9"/>
  <c r="R140" i="9"/>
  <c r="P140" i="9"/>
  <c r="BI137" i="9"/>
  <c r="BH137" i="9"/>
  <c r="BG137" i="9"/>
  <c r="BF137" i="9"/>
  <c r="T137" i="9"/>
  <c r="R137" i="9"/>
  <c r="P137" i="9"/>
  <c r="BI133" i="9"/>
  <c r="BH133" i="9"/>
  <c r="BG133" i="9"/>
  <c r="BF133" i="9"/>
  <c r="T133" i="9"/>
  <c r="R133" i="9"/>
  <c r="P133" i="9"/>
  <c r="F125" i="9"/>
  <c r="E123" i="9"/>
  <c r="F91" i="9"/>
  <c r="E89" i="9"/>
  <c r="J26" i="9"/>
  <c r="E26" i="9"/>
  <c r="J128" i="9"/>
  <c r="J25" i="9"/>
  <c r="J23" i="9"/>
  <c r="E23" i="9"/>
  <c r="J93" i="9" s="1"/>
  <c r="J22" i="9"/>
  <c r="J20" i="9"/>
  <c r="E20" i="9"/>
  <c r="F94" i="9"/>
  <c r="J19" i="9"/>
  <c r="J17" i="9"/>
  <c r="E17" i="9"/>
  <c r="F93" i="9"/>
  <c r="J16" i="9"/>
  <c r="J14" i="9"/>
  <c r="J91" i="9" s="1"/>
  <c r="E7" i="9"/>
  <c r="E119" i="9"/>
  <c r="J37" i="8"/>
  <c r="J36" i="8"/>
  <c r="AY101" i="1"/>
  <c r="J35" i="8"/>
  <c r="AX101" i="1"/>
  <c r="BI165" i="8"/>
  <c r="BH165" i="8"/>
  <c r="BG165" i="8"/>
  <c r="BF165" i="8"/>
  <c r="T165" i="8"/>
  <c r="R165" i="8"/>
  <c r="P165" i="8"/>
  <c r="BI164" i="8"/>
  <c r="BH164" i="8"/>
  <c r="BG164" i="8"/>
  <c r="BF164" i="8"/>
  <c r="T164" i="8"/>
  <c r="R164" i="8"/>
  <c r="P164" i="8"/>
  <c r="BI163" i="8"/>
  <c r="BH163" i="8"/>
  <c r="BG163" i="8"/>
  <c r="BF163" i="8"/>
  <c r="T163" i="8"/>
  <c r="R163" i="8"/>
  <c r="P163" i="8"/>
  <c r="BI162" i="8"/>
  <c r="BH162" i="8"/>
  <c r="BG162" i="8"/>
  <c r="BF162" i="8"/>
  <c r="T162" i="8"/>
  <c r="R162" i="8"/>
  <c r="P162" i="8"/>
  <c r="BI161" i="8"/>
  <c r="BH161" i="8"/>
  <c r="BG161" i="8"/>
  <c r="BF161" i="8"/>
  <c r="T161" i="8"/>
  <c r="R161" i="8"/>
  <c r="P161" i="8"/>
  <c r="BI160" i="8"/>
  <c r="BH160" i="8"/>
  <c r="BG160" i="8"/>
  <c r="BF160" i="8"/>
  <c r="T160" i="8"/>
  <c r="R160" i="8"/>
  <c r="P160" i="8"/>
  <c r="BI158" i="8"/>
  <c r="BH158" i="8"/>
  <c r="BG158" i="8"/>
  <c r="BF158" i="8"/>
  <c r="T158" i="8"/>
  <c r="R158" i="8"/>
  <c r="P158" i="8"/>
  <c r="BI157" i="8"/>
  <c r="BH157" i="8"/>
  <c r="BG157" i="8"/>
  <c r="BF157" i="8"/>
  <c r="T157" i="8"/>
  <c r="R157" i="8"/>
  <c r="P157" i="8"/>
  <c r="BI156" i="8"/>
  <c r="BH156" i="8"/>
  <c r="BG156" i="8"/>
  <c r="BF156" i="8"/>
  <c r="T156" i="8"/>
  <c r="R156" i="8"/>
  <c r="P156" i="8"/>
  <c r="BI155" i="8"/>
  <c r="BH155" i="8"/>
  <c r="BG155" i="8"/>
  <c r="BF155" i="8"/>
  <c r="T155" i="8"/>
  <c r="R155" i="8"/>
  <c r="P155" i="8"/>
  <c r="BI154" i="8"/>
  <c r="BH154" i="8"/>
  <c r="BG154" i="8"/>
  <c r="BF154" i="8"/>
  <c r="T154" i="8"/>
  <c r="R154" i="8"/>
  <c r="P154" i="8"/>
  <c r="BI153" i="8"/>
  <c r="BH153" i="8"/>
  <c r="BG153" i="8"/>
  <c r="BF153" i="8"/>
  <c r="T153" i="8"/>
  <c r="R153" i="8"/>
  <c r="P153" i="8"/>
  <c r="BI152" i="8"/>
  <c r="BH152" i="8"/>
  <c r="BG152" i="8"/>
  <c r="BF152" i="8"/>
  <c r="T152" i="8"/>
  <c r="R152" i="8"/>
  <c r="P152" i="8"/>
  <c r="BI151" i="8"/>
  <c r="BH151" i="8"/>
  <c r="BG151" i="8"/>
  <c r="BF151" i="8"/>
  <c r="T151" i="8"/>
  <c r="R151" i="8"/>
  <c r="P151" i="8"/>
  <c r="BI150" i="8"/>
  <c r="BH150" i="8"/>
  <c r="BG150" i="8"/>
  <c r="BF150" i="8"/>
  <c r="T150" i="8"/>
  <c r="R150" i="8"/>
  <c r="P150" i="8"/>
  <c r="BI149" i="8"/>
  <c r="BH149" i="8"/>
  <c r="BG149" i="8"/>
  <c r="BF149" i="8"/>
  <c r="T149" i="8"/>
  <c r="R149" i="8"/>
  <c r="P149" i="8"/>
  <c r="BI148" i="8"/>
  <c r="BH148" i="8"/>
  <c r="BG148" i="8"/>
  <c r="BF148" i="8"/>
  <c r="T148" i="8"/>
  <c r="R148" i="8"/>
  <c r="P148" i="8"/>
  <c r="BI147" i="8"/>
  <c r="BH147" i="8"/>
  <c r="BG147" i="8"/>
  <c r="BF147" i="8"/>
  <c r="T147" i="8"/>
  <c r="R147" i="8"/>
  <c r="P147" i="8"/>
  <c r="BI146" i="8"/>
  <c r="BH146" i="8"/>
  <c r="BG146" i="8"/>
  <c r="BF146" i="8"/>
  <c r="T146" i="8"/>
  <c r="R146" i="8"/>
  <c r="P146" i="8"/>
  <c r="BI145" i="8"/>
  <c r="BH145" i="8"/>
  <c r="BG145" i="8"/>
  <c r="BF145" i="8"/>
  <c r="T145" i="8"/>
  <c r="R145" i="8"/>
  <c r="P145" i="8"/>
  <c r="BI144" i="8"/>
  <c r="BH144" i="8"/>
  <c r="BG144" i="8"/>
  <c r="BF144" i="8"/>
  <c r="T144" i="8"/>
  <c r="R144" i="8"/>
  <c r="P144" i="8"/>
  <c r="BI143" i="8"/>
  <c r="BH143" i="8"/>
  <c r="BG143" i="8"/>
  <c r="BF143" i="8"/>
  <c r="T143" i="8"/>
  <c r="R143" i="8"/>
  <c r="P143" i="8"/>
  <c r="BI142" i="8"/>
  <c r="BH142" i="8"/>
  <c r="BG142" i="8"/>
  <c r="BF142" i="8"/>
  <c r="T142" i="8"/>
  <c r="R142" i="8"/>
  <c r="P142" i="8"/>
  <c r="BI141" i="8"/>
  <c r="BH141" i="8"/>
  <c r="BG141" i="8"/>
  <c r="BF141" i="8"/>
  <c r="T141" i="8"/>
  <c r="R141" i="8"/>
  <c r="P141" i="8"/>
  <c r="BI140" i="8"/>
  <c r="BH140" i="8"/>
  <c r="BG140" i="8"/>
  <c r="BF140" i="8"/>
  <c r="T140" i="8"/>
  <c r="R140" i="8"/>
  <c r="P140" i="8"/>
  <c r="BI139" i="8"/>
  <c r="BH139" i="8"/>
  <c r="BG139" i="8"/>
  <c r="BF139" i="8"/>
  <c r="T139" i="8"/>
  <c r="R139" i="8"/>
  <c r="P139" i="8"/>
  <c r="BI138" i="8"/>
  <c r="BH138" i="8"/>
  <c r="BG138" i="8"/>
  <c r="BF138" i="8"/>
  <c r="T138" i="8"/>
  <c r="R138" i="8"/>
  <c r="P138" i="8"/>
  <c r="BI137" i="8"/>
  <c r="BH137" i="8"/>
  <c r="BG137" i="8"/>
  <c r="BF137" i="8"/>
  <c r="T137" i="8"/>
  <c r="R137" i="8"/>
  <c r="P137" i="8"/>
  <c r="BI136" i="8"/>
  <c r="BH136" i="8"/>
  <c r="BG136" i="8"/>
  <c r="BF136" i="8"/>
  <c r="T136" i="8"/>
  <c r="R136" i="8"/>
  <c r="P136" i="8"/>
  <c r="BI135" i="8"/>
  <c r="BH135" i="8"/>
  <c r="BG135" i="8"/>
  <c r="BF135" i="8"/>
  <c r="T135" i="8"/>
  <c r="R135" i="8"/>
  <c r="P135" i="8"/>
  <c r="BI134" i="8"/>
  <c r="BH134" i="8"/>
  <c r="BG134" i="8"/>
  <c r="BF134" i="8"/>
  <c r="T134" i="8"/>
  <c r="R134" i="8"/>
  <c r="P134" i="8"/>
  <c r="BI133" i="8"/>
  <c r="BH133" i="8"/>
  <c r="BG133" i="8"/>
  <c r="BF133" i="8"/>
  <c r="T133" i="8"/>
  <c r="R133" i="8"/>
  <c r="P133" i="8"/>
  <c r="BI132" i="8"/>
  <c r="BH132" i="8"/>
  <c r="BG132" i="8"/>
  <c r="BF132" i="8"/>
  <c r="T132" i="8"/>
  <c r="R132" i="8"/>
  <c r="P132" i="8"/>
  <c r="BI131" i="8"/>
  <c r="BH131" i="8"/>
  <c r="BG131" i="8"/>
  <c r="BF131" i="8"/>
  <c r="T131" i="8"/>
  <c r="R131" i="8"/>
  <c r="P131" i="8"/>
  <c r="BI130" i="8"/>
  <c r="BH130" i="8"/>
  <c r="BG130" i="8"/>
  <c r="BF130" i="8"/>
  <c r="T130" i="8"/>
  <c r="R130" i="8"/>
  <c r="P130" i="8"/>
  <c r="BI129" i="8"/>
  <c r="BH129" i="8"/>
  <c r="BG129" i="8"/>
  <c r="BF129" i="8"/>
  <c r="T129" i="8"/>
  <c r="R129" i="8"/>
  <c r="P129" i="8"/>
  <c r="BI128" i="8"/>
  <c r="BH128" i="8"/>
  <c r="BG128" i="8"/>
  <c r="BF128" i="8"/>
  <c r="T128" i="8"/>
  <c r="R128" i="8"/>
  <c r="P128" i="8"/>
  <c r="BI127" i="8"/>
  <c r="BH127" i="8"/>
  <c r="BG127" i="8"/>
  <c r="BF127" i="8"/>
  <c r="T127" i="8"/>
  <c r="R127" i="8"/>
  <c r="P127" i="8"/>
  <c r="BI126" i="8"/>
  <c r="BH126" i="8"/>
  <c r="BG126" i="8"/>
  <c r="BF126" i="8"/>
  <c r="T126" i="8"/>
  <c r="R126" i="8"/>
  <c r="P126" i="8"/>
  <c r="BI125" i="8"/>
  <c r="BH125" i="8"/>
  <c r="BG125" i="8"/>
  <c r="BF125" i="8"/>
  <c r="T125" i="8"/>
  <c r="R125" i="8"/>
  <c r="P125" i="8"/>
  <c r="BI124" i="8"/>
  <c r="BH124" i="8"/>
  <c r="BG124" i="8"/>
  <c r="BF124" i="8"/>
  <c r="T124" i="8"/>
  <c r="R124" i="8"/>
  <c r="P124" i="8"/>
  <c r="BI123" i="8"/>
  <c r="BH123" i="8"/>
  <c r="BG123" i="8"/>
  <c r="BF123" i="8"/>
  <c r="T123" i="8"/>
  <c r="R123" i="8"/>
  <c r="P123" i="8"/>
  <c r="BI122" i="8"/>
  <c r="BH122" i="8"/>
  <c r="BG122" i="8"/>
  <c r="BF122" i="8"/>
  <c r="T122" i="8"/>
  <c r="R122" i="8"/>
  <c r="P122" i="8"/>
  <c r="F113" i="8"/>
  <c r="E111" i="8"/>
  <c r="F89" i="8"/>
  <c r="E87" i="8"/>
  <c r="J24" i="8"/>
  <c r="E24" i="8"/>
  <c r="J116" i="8" s="1"/>
  <c r="J23" i="8"/>
  <c r="J21" i="8"/>
  <c r="E21" i="8"/>
  <c r="J91" i="8" s="1"/>
  <c r="J20" i="8"/>
  <c r="J18" i="8"/>
  <c r="E18" i="8"/>
  <c r="F116" i="8"/>
  <c r="J17" i="8"/>
  <c r="J15" i="8"/>
  <c r="E15" i="8"/>
  <c r="F115" i="8" s="1"/>
  <c r="J14" i="8"/>
  <c r="J12" i="8"/>
  <c r="J113" i="8" s="1"/>
  <c r="E7" i="8"/>
  <c r="E109" i="8" s="1"/>
  <c r="J37" i="7"/>
  <c r="J36" i="7"/>
  <c r="AY100" i="1"/>
  <c r="J35" i="7"/>
  <c r="AX100" i="1" s="1"/>
  <c r="BI132" i="7"/>
  <c r="BH132" i="7"/>
  <c r="BG132" i="7"/>
  <c r="BF132" i="7"/>
  <c r="T132" i="7"/>
  <c r="R132" i="7"/>
  <c r="P132" i="7"/>
  <c r="BI129" i="7"/>
  <c r="BH129" i="7"/>
  <c r="BG129" i="7"/>
  <c r="BF129" i="7"/>
  <c r="T129" i="7"/>
  <c r="R129" i="7"/>
  <c r="P129" i="7"/>
  <c r="BI128" i="7"/>
  <c r="BH128" i="7"/>
  <c r="BG128" i="7"/>
  <c r="BF128" i="7"/>
  <c r="T128" i="7"/>
  <c r="R128" i="7"/>
  <c r="P128" i="7"/>
  <c r="BI127" i="7"/>
  <c r="BH127" i="7"/>
  <c r="BG127" i="7"/>
  <c r="BF127" i="7"/>
  <c r="T127" i="7"/>
  <c r="R127" i="7"/>
  <c r="P127" i="7"/>
  <c r="BI126" i="7"/>
  <c r="BH126" i="7"/>
  <c r="BG126" i="7"/>
  <c r="BF126" i="7"/>
  <c r="T126" i="7"/>
  <c r="R126" i="7"/>
  <c r="P126" i="7"/>
  <c r="BI123" i="7"/>
  <c r="BH123" i="7"/>
  <c r="BG123" i="7"/>
  <c r="BF123" i="7"/>
  <c r="T123" i="7"/>
  <c r="R123" i="7"/>
  <c r="P123" i="7"/>
  <c r="BI122" i="7"/>
  <c r="BH122" i="7"/>
  <c r="BG122" i="7"/>
  <c r="BF122" i="7"/>
  <c r="T122" i="7"/>
  <c r="R122" i="7"/>
  <c r="P122" i="7"/>
  <c r="BI121" i="7"/>
  <c r="BH121" i="7"/>
  <c r="BG121" i="7"/>
  <c r="BF121" i="7"/>
  <c r="T121" i="7"/>
  <c r="R121" i="7"/>
  <c r="P121" i="7"/>
  <c r="BI120" i="7"/>
  <c r="BH120" i="7"/>
  <c r="BG120" i="7"/>
  <c r="BF120" i="7"/>
  <c r="T120" i="7"/>
  <c r="R120" i="7"/>
  <c r="P120" i="7"/>
  <c r="BI119" i="7"/>
  <c r="BH119" i="7"/>
  <c r="BG119" i="7"/>
  <c r="BF119" i="7"/>
  <c r="T119" i="7"/>
  <c r="R119" i="7"/>
  <c r="P119" i="7"/>
  <c r="F111" i="7"/>
  <c r="E109" i="7"/>
  <c r="F89" i="7"/>
  <c r="E87" i="7"/>
  <c r="J24" i="7"/>
  <c r="E24" i="7"/>
  <c r="J114" i="7" s="1"/>
  <c r="J23" i="7"/>
  <c r="J21" i="7"/>
  <c r="E21" i="7"/>
  <c r="J113" i="7"/>
  <c r="J20" i="7"/>
  <c r="J18" i="7"/>
  <c r="E18" i="7"/>
  <c r="F114" i="7"/>
  <c r="J17" i="7"/>
  <c r="J15" i="7"/>
  <c r="E15" i="7"/>
  <c r="F113" i="7" s="1"/>
  <c r="J14" i="7"/>
  <c r="J12" i="7"/>
  <c r="J111" i="7" s="1"/>
  <c r="E7" i="7"/>
  <c r="E107" i="7"/>
  <c r="J37" i="6"/>
  <c r="J36" i="6"/>
  <c r="AY99" i="1"/>
  <c r="J35" i="6"/>
  <c r="AX99" i="1"/>
  <c r="BI329" i="6"/>
  <c r="BH329" i="6"/>
  <c r="BG329" i="6"/>
  <c r="BF329" i="6"/>
  <c r="T329" i="6"/>
  <c r="R329" i="6"/>
  <c r="P329" i="6"/>
  <c r="BI315" i="6"/>
  <c r="BH315" i="6"/>
  <c r="BG315" i="6"/>
  <c r="BF315" i="6"/>
  <c r="T315" i="6"/>
  <c r="R315" i="6"/>
  <c r="P315" i="6"/>
  <c r="BI314" i="6"/>
  <c r="BH314" i="6"/>
  <c r="BG314" i="6"/>
  <c r="BF314" i="6"/>
  <c r="T314" i="6"/>
  <c r="R314" i="6"/>
  <c r="P314" i="6"/>
  <c r="BI311" i="6"/>
  <c r="BH311" i="6"/>
  <c r="BG311" i="6"/>
  <c r="BF311" i="6"/>
  <c r="T311" i="6"/>
  <c r="R311" i="6"/>
  <c r="P311" i="6"/>
  <c r="BI285" i="6"/>
  <c r="BH285" i="6"/>
  <c r="BG285" i="6"/>
  <c r="BF285" i="6"/>
  <c r="T285" i="6"/>
  <c r="R285" i="6"/>
  <c r="P285" i="6"/>
  <c r="BI282" i="6"/>
  <c r="BH282" i="6"/>
  <c r="BG282" i="6"/>
  <c r="BF282" i="6"/>
  <c r="T282" i="6"/>
  <c r="R282" i="6"/>
  <c r="P282" i="6"/>
  <c r="BI276" i="6"/>
  <c r="BH276" i="6"/>
  <c r="BG276" i="6"/>
  <c r="BF276" i="6"/>
  <c r="T276" i="6"/>
  <c r="R276" i="6"/>
  <c r="P276" i="6"/>
  <c r="BI272" i="6"/>
  <c r="BH272" i="6"/>
  <c r="BG272" i="6"/>
  <c r="BF272" i="6"/>
  <c r="T272" i="6"/>
  <c r="R272" i="6"/>
  <c r="P272" i="6"/>
  <c r="BI268" i="6"/>
  <c r="BH268" i="6"/>
  <c r="BG268" i="6"/>
  <c r="BF268" i="6"/>
  <c r="T268" i="6"/>
  <c r="R268" i="6"/>
  <c r="P268" i="6"/>
  <c r="BI264" i="6"/>
  <c r="BH264" i="6"/>
  <c r="BG264" i="6"/>
  <c r="BF264" i="6"/>
  <c r="T264" i="6"/>
  <c r="R264" i="6"/>
  <c r="P264" i="6"/>
  <c r="BI260" i="6"/>
  <c r="BH260" i="6"/>
  <c r="BG260" i="6"/>
  <c r="BF260" i="6"/>
  <c r="T260" i="6"/>
  <c r="R260" i="6"/>
  <c r="P260" i="6"/>
  <c r="BI256" i="6"/>
  <c r="BH256" i="6"/>
  <c r="BG256" i="6"/>
  <c r="BF256" i="6"/>
  <c r="T256" i="6"/>
  <c r="R256" i="6"/>
  <c r="P256" i="6"/>
  <c r="BI252" i="6"/>
  <c r="BH252" i="6"/>
  <c r="BG252" i="6"/>
  <c r="BF252" i="6"/>
  <c r="T252" i="6"/>
  <c r="R252" i="6"/>
  <c r="P252" i="6"/>
  <c r="BI248" i="6"/>
  <c r="BH248" i="6"/>
  <c r="BG248" i="6"/>
  <c r="BF248" i="6"/>
  <c r="T248" i="6"/>
  <c r="R248" i="6"/>
  <c r="P248" i="6"/>
  <c r="BI244" i="6"/>
  <c r="BH244" i="6"/>
  <c r="BG244" i="6"/>
  <c r="BF244" i="6"/>
  <c r="T244" i="6"/>
  <c r="R244" i="6"/>
  <c r="P244" i="6"/>
  <c r="BI240" i="6"/>
  <c r="BH240" i="6"/>
  <c r="BG240" i="6"/>
  <c r="BF240" i="6"/>
  <c r="T240" i="6"/>
  <c r="R240" i="6"/>
  <c r="P240" i="6"/>
  <c r="BI236" i="6"/>
  <c r="BH236" i="6"/>
  <c r="BG236" i="6"/>
  <c r="BF236" i="6"/>
  <c r="T236" i="6"/>
  <c r="R236" i="6"/>
  <c r="P236" i="6"/>
  <c r="BI234" i="6"/>
  <c r="BH234" i="6"/>
  <c r="BG234" i="6"/>
  <c r="BF234" i="6"/>
  <c r="T234" i="6"/>
  <c r="R234" i="6"/>
  <c r="P234" i="6"/>
  <c r="BI230" i="6"/>
  <c r="BH230" i="6"/>
  <c r="BG230" i="6"/>
  <c r="BF230" i="6"/>
  <c r="T230" i="6"/>
  <c r="R230" i="6"/>
  <c r="P230" i="6"/>
  <c r="BI226" i="6"/>
  <c r="BH226" i="6"/>
  <c r="BG226" i="6"/>
  <c r="BF226" i="6"/>
  <c r="T226" i="6"/>
  <c r="R226" i="6"/>
  <c r="P226" i="6"/>
  <c r="BI222" i="6"/>
  <c r="BH222" i="6"/>
  <c r="BG222" i="6"/>
  <c r="BF222" i="6"/>
  <c r="T222" i="6"/>
  <c r="R222" i="6"/>
  <c r="P222" i="6"/>
  <c r="BI218" i="6"/>
  <c r="BH218" i="6"/>
  <c r="BG218" i="6"/>
  <c r="BF218" i="6"/>
  <c r="T218" i="6"/>
  <c r="R218" i="6"/>
  <c r="P218" i="6"/>
  <c r="BI210" i="6"/>
  <c r="BH210" i="6"/>
  <c r="BG210" i="6"/>
  <c r="BF210" i="6"/>
  <c r="T210" i="6"/>
  <c r="R210" i="6"/>
  <c r="P210" i="6"/>
  <c r="BI207" i="6"/>
  <c r="BH207" i="6"/>
  <c r="BG207" i="6"/>
  <c r="BF207" i="6"/>
  <c r="T207" i="6"/>
  <c r="R207" i="6"/>
  <c r="P207" i="6"/>
  <c r="BI202" i="6"/>
  <c r="BH202" i="6"/>
  <c r="BG202" i="6"/>
  <c r="BF202" i="6"/>
  <c r="T202" i="6"/>
  <c r="R202" i="6"/>
  <c r="P202" i="6"/>
  <c r="BI194" i="6"/>
  <c r="BH194" i="6"/>
  <c r="BG194" i="6"/>
  <c r="BF194" i="6"/>
  <c r="T194" i="6"/>
  <c r="R194" i="6"/>
  <c r="P194" i="6"/>
  <c r="BI190" i="6"/>
  <c r="BH190" i="6"/>
  <c r="BG190" i="6"/>
  <c r="BF190" i="6"/>
  <c r="T190" i="6"/>
  <c r="R190" i="6"/>
  <c r="P190" i="6"/>
  <c r="BI186" i="6"/>
  <c r="BH186" i="6"/>
  <c r="BG186" i="6"/>
  <c r="BF186" i="6"/>
  <c r="T186" i="6"/>
  <c r="R186" i="6"/>
  <c r="P186" i="6"/>
  <c r="BI182" i="6"/>
  <c r="BH182" i="6"/>
  <c r="BG182" i="6"/>
  <c r="BF182" i="6"/>
  <c r="T182" i="6"/>
  <c r="R182" i="6"/>
  <c r="P182" i="6"/>
  <c r="BI176" i="6"/>
  <c r="BH176" i="6"/>
  <c r="BG176" i="6"/>
  <c r="BF176" i="6"/>
  <c r="T176" i="6"/>
  <c r="R176" i="6"/>
  <c r="P176" i="6"/>
  <c r="BI172" i="6"/>
  <c r="BH172" i="6"/>
  <c r="BG172" i="6"/>
  <c r="BF172" i="6"/>
  <c r="T172" i="6"/>
  <c r="R172" i="6"/>
  <c r="P172" i="6"/>
  <c r="BI169" i="6"/>
  <c r="BH169" i="6"/>
  <c r="BG169" i="6"/>
  <c r="BF169" i="6"/>
  <c r="T169" i="6"/>
  <c r="R169" i="6"/>
  <c r="P169" i="6"/>
  <c r="BI163" i="6"/>
  <c r="BH163" i="6"/>
  <c r="BG163" i="6"/>
  <c r="BF163" i="6"/>
  <c r="T163" i="6"/>
  <c r="R163" i="6"/>
  <c r="P163" i="6"/>
  <c r="BI157" i="6"/>
  <c r="BH157" i="6"/>
  <c r="BG157" i="6"/>
  <c r="BF157" i="6"/>
  <c r="T157" i="6"/>
  <c r="R157" i="6"/>
  <c r="P157" i="6"/>
  <c r="BI153" i="6"/>
  <c r="BH153" i="6"/>
  <c r="BG153" i="6"/>
  <c r="BF153" i="6"/>
  <c r="T153" i="6"/>
  <c r="R153" i="6"/>
  <c r="P153" i="6"/>
  <c r="BI149" i="6"/>
  <c r="BH149" i="6"/>
  <c r="BG149" i="6"/>
  <c r="BF149" i="6"/>
  <c r="T149" i="6"/>
  <c r="R149" i="6"/>
  <c r="P149" i="6"/>
  <c r="BI145" i="6"/>
  <c r="BH145" i="6"/>
  <c r="BG145" i="6"/>
  <c r="BF145" i="6"/>
  <c r="T145" i="6"/>
  <c r="R145" i="6"/>
  <c r="P145" i="6"/>
  <c r="BI141" i="6"/>
  <c r="BH141" i="6"/>
  <c r="BG141" i="6"/>
  <c r="BF141" i="6"/>
  <c r="T141" i="6"/>
  <c r="R141" i="6"/>
  <c r="P141" i="6"/>
  <c r="BI137" i="6"/>
  <c r="BH137" i="6"/>
  <c r="BG137" i="6"/>
  <c r="BF137" i="6"/>
  <c r="T137" i="6"/>
  <c r="R137" i="6"/>
  <c r="P137" i="6"/>
  <c r="BI134" i="6"/>
  <c r="BH134" i="6"/>
  <c r="BG134" i="6"/>
  <c r="BF134" i="6"/>
  <c r="T134" i="6"/>
  <c r="R134" i="6"/>
  <c r="P134" i="6"/>
  <c r="BI131" i="6"/>
  <c r="BH131" i="6"/>
  <c r="BG131" i="6"/>
  <c r="BF131" i="6"/>
  <c r="T131" i="6"/>
  <c r="R131" i="6"/>
  <c r="P131" i="6"/>
  <c r="BI127" i="6"/>
  <c r="BH127" i="6"/>
  <c r="BG127" i="6"/>
  <c r="BF127" i="6"/>
  <c r="T127" i="6"/>
  <c r="R127" i="6"/>
  <c r="P127" i="6"/>
  <c r="BI123" i="6"/>
  <c r="BH123" i="6"/>
  <c r="BG123" i="6"/>
  <c r="BF123" i="6"/>
  <c r="T123" i="6"/>
  <c r="R123" i="6"/>
  <c r="P123" i="6"/>
  <c r="F114" i="6"/>
  <c r="E112" i="6"/>
  <c r="F89" i="6"/>
  <c r="E87" i="6"/>
  <c r="J24" i="6"/>
  <c r="E24" i="6"/>
  <c r="J117" i="6" s="1"/>
  <c r="J23" i="6"/>
  <c r="J21" i="6"/>
  <c r="E21" i="6"/>
  <c r="J91" i="6" s="1"/>
  <c r="J20" i="6"/>
  <c r="J18" i="6"/>
  <c r="E18" i="6"/>
  <c r="F117" i="6" s="1"/>
  <c r="J17" i="6"/>
  <c r="J15" i="6"/>
  <c r="E15" i="6"/>
  <c r="F116" i="6" s="1"/>
  <c r="J14" i="6"/>
  <c r="J12" i="6"/>
  <c r="J89" i="6" s="1"/>
  <c r="E7" i="6"/>
  <c r="E85" i="6"/>
  <c r="J37" i="5"/>
  <c r="J36" i="5"/>
  <c r="AY98" i="1" s="1"/>
  <c r="J35" i="5"/>
  <c r="AX98" i="1"/>
  <c r="BI456" i="5"/>
  <c r="BH456" i="5"/>
  <c r="BG456" i="5"/>
  <c r="BF456" i="5"/>
  <c r="T456" i="5"/>
  <c r="R456" i="5"/>
  <c r="P456" i="5"/>
  <c r="BI453" i="5"/>
  <c r="BH453" i="5"/>
  <c r="BG453" i="5"/>
  <c r="BF453" i="5"/>
  <c r="T453" i="5"/>
  <c r="R453" i="5"/>
  <c r="P453" i="5"/>
  <c r="BI450" i="5"/>
  <c r="BH450" i="5"/>
  <c r="BG450" i="5"/>
  <c r="BF450" i="5"/>
  <c r="T450" i="5"/>
  <c r="R450" i="5"/>
  <c r="P450" i="5"/>
  <c r="BI447" i="5"/>
  <c r="BH447" i="5"/>
  <c r="BG447" i="5"/>
  <c r="BF447" i="5"/>
  <c r="T447" i="5"/>
  <c r="R447" i="5"/>
  <c r="P447" i="5"/>
  <c r="BI443" i="5"/>
  <c r="BH443" i="5"/>
  <c r="BG443" i="5"/>
  <c r="BF443" i="5"/>
  <c r="T443" i="5"/>
  <c r="R443" i="5"/>
  <c r="P443" i="5"/>
  <c r="BI439" i="5"/>
  <c r="BH439" i="5"/>
  <c r="BG439" i="5"/>
  <c r="BF439" i="5"/>
  <c r="T439" i="5"/>
  <c r="R439" i="5"/>
  <c r="P439" i="5"/>
  <c r="BI431" i="5"/>
  <c r="BH431" i="5"/>
  <c r="BG431" i="5"/>
  <c r="BF431" i="5"/>
  <c r="T431" i="5"/>
  <c r="R431" i="5"/>
  <c r="P431" i="5"/>
  <c r="BI419" i="5"/>
  <c r="BH419" i="5"/>
  <c r="BG419" i="5"/>
  <c r="BF419" i="5"/>
  <c r="T419" i="5"/>
  <c r="R419" i="5"/>
  <c r="P419" i="5"/>
  <c r="BI410" i="5"/>
  <c r="BH410" i="5"/>
  <c r="BG410" i="5"/>
  <c r="BF410" i="5"/>
  <c r="T410" i="5"/>
  <c r="R410" i="5"/>
  <c r="P410" i="5"/>
  <c r="BI409" i="5"/>
  <c r="BH409" i="5"/>
  <c r="BG409" i="5"/>
  <c r="BF409" i="5"/>
  <c r="T409" i="5"/>
  <c r="R409" i="5"/>
  <c r="P409" i="5"/>
  <c r="BI406" i="5"/>
  <c r="BH406" i="5"/>
  <c r="BG406" i="5"/>
  <c r="BF406" i="5"/>
  <c r="T406" i="5"/>
  <c r="R406" i="5"/>
  <c r="P406" i="5"/>
  <c r="BI402" i="5"/>
  <c r="BH402" i="5"/>
  <c r="BG402" i="5"/>
  <c r="BF402" i="5"/>
  <c r="T402" i="5"/>
  <c r="R402" i="5"/>
  <c r="P402" i="5"/>
  <c r="BI398" i="5"/>
  <c r="BH398" i="5"/>
  <c r="BG398" i="5"/>
  <c r="BF398" i="5"/>
  <c r="T398" i="5"/>
  <c r="R398" i="5"/>
  <c r="P398" i="5"/>
  <c r="BI393" i="5"/>
  <c r="BH393" i="5"/>
  <c r="BG393" i="5"/>
  <c r="BF393" i="5"/>
  <c r="T393" i="5"/>
  <c r="R393" i="5"/>
  <c r="P393" i="5"/>
  <c r="BI385" i="5"/>
  <c r="BH385" i="5"/>
  <c r="BG385" i="5"/>
  <c r="BF385" i="5"/>
  <c r="T385" i="5"/>
  <c r="R385" i="5"/>
  <c r="P385" i="5"/>
  <c r="BI382" i="5"/>
  <c r="BH382" i="5"/>
  <c r="BG382" i="5"/>
  <c r="BF382" i="5"/>
  <c r="T382" i="5"/>
  <c r="R382" i="5"/>
  <c r="P382" i="5"/>
  <c r="BI379" i="5"/>
  <c r="BH379" i="5"/>
  <c r="BG379" i="5"/>
  <c r="BF379" i="5"/>
  <c r="T379" i="5"/>
  <c r="R379" i="5"/>
  <c r="P379" i="5"/>
  <c r="BI375" i="5"/>
  <c r="BH375" i="5"/>
  <c r="BG375" i="5"/>
  <c r="BF375" i="5"/>
  <c r="T375" i="5"/>
  <c r="R375" i="5"/>
  <c r="P375" i="5"/>
  <c r="BI371" i="5"/>
  <c r="BH371" i="5"/>
  <c r="BG371" i="5"/>
  <c r="BF371" i="5"/>
  <c r="T371" i="5"/>
  <c r="R371" i="5"/>
  <c r="P371" i="5"/>
  <c r="BI368" i="5"/>
  <c r="BH368" i="5"/>
  <c r="BG368" i="5"/>
  <c r="BF368" i="5"/>
  <c r="T368" i="5"/>
  <c r="R368" i="5"/>
  <c r="P368" i="5"/>
  <c r="BI365" i="5"/>
  <c r="BH365" i="5"/>
  <c r="BG365" i="5"/>
  <c r="BF365" i="5"/>
  <c r="T365" i="5"/>
  <c r="R365" i="5"/>
  <c r="P365" i="5"/>
  <c r="BI361" i="5"/>
  <c r="BH361" i="5"/>
  <c r="BG361" i="5"/>
  <c r="BF361" i="5"/>
  <c r="T361" i="5"/>
  <c r="R361" i="5"/>
  <c r="P361" i="5"/>
  <c r="BI358" i="5"/>
  <c r="BH358" i="5"/>
  <c r="BG358" i="5"/>
  <c r="BF358" i="5"/>
  <c r="T358" i="5"/>
  <c r="R358" i="5"/>
  <c r="P358" i="5"/>
  <c r="BI357" i="5"/>
  <c r="BH357" i="5"/>
  <c r="BG357" i="5"/>
  <c r="BF357" i="5"/>
  <c r="T357" i="5"/>
  <c r="R357" i="5"/>
  <c r="P357" i="5"/>
  <c r="BI356" i="5"/>
  <c r="BH356" i="5"/>
  <c r="BG356" i="5"/>
  <c r="BF356" i="5"/>
  <c r="T356" i="5"/>
  <c r="R356" i="5"/>
  <c r="P356" i="5"/>
  <c r="BI355" i="5"/>
  <c r="BH355" i="5"/>
  <c r="BG355" i="5"/>
  <c r="BF355" i="5"/>
  <c r="T355" i="5"/>
  <c r="R355" i="5"/>
  <c r="P355" i="5"/>
  <c r="BI351" i="5"/>
  <c r="BH351" i="5"/>
  <c r="BG351" i="5"/>
  <c r="BF351" i="5"/>
  <c r="T351" i="5"/>
  <c r="R351" i="5"/>
  <c r="P351" i="5"/>
  <c r="BI347" i="5"/>
  <c r="BH347" i="5"/>
  <c r="BG347" i="5"/>
  <c r="BF347" i="5"/>
  <c r="T347" i="5"/>
  <c r="R347" i="5"/>
  <c r="P347" i="5"/>
  <c r="BI344" i="5"/>
  <c r="BH344" i="5"/>
  <c r="BG344" i="5"/>
  <c r="BF344" i="5"/>
  <c r="T344" i="5"/>
  <c r="R344" i="5"/>
  <c r="P344" i="5"/>
  <c r="BI341" i="5"/>
  <c r="BH341" i="5"/>
  <c r="BG341" i="5"/>
  <c r="BF341" i="5"/>
  <c r="T341" i="5"/>
  <c r="R341" i="5"/>
  <c r="P341" i="5"/>
  <c r="BI338" i="5"/>
  <c r="BH338" i="5"/>
  <c r="BG338" i="5"/>
  <c r="BF338" i="5"/>
  <c r="T338" i="5"/>
  <c r="R338" i="5"/>
  <c r="P338" i="5"/>
  <c r="BI335" i="5"/>
  <c r="BH335" i="5"/>
  <c r="BG335" i="5"/>
  <c r="BF335" i="5"/>
  <c r="T335" i="5"/>
  <c r="R335" i="5"/>
  <c r="P335" i="5"/>
  <c r="BI332" i="5"/>
  <c r="BH332" i="5"/>
  <c r="BG332" i="5"/>
  <c r="BF332" i="5"/>
  <c r="T332" i="5"/>
  <c r="R332" i="5"/>
  <c r="P332" i="5"/>
  <c r="BI329" i="5"/>
  <c r="BH329" i="5"/>
  <c r="BG329" i="5"/>
  <c r="BF329" i="5"/>
  <c r="T329" i="5"/>
  <c r="R329" i="5"/>
  <c r="P329" i="5"/>
  <c r="BI326" i="5"/>
  <c r="BH326" i="5"/>
  <c r="BG326" i="5"/>
  <c r="BF326" i="5"/>
  <c r="T326" i="5"/>
  <c r="R326" i="5"/>
  <c r="P326" i="5"/>
  <c r="BI323" i="5"/>
  <c r="BH323" i="5"/>
  <c r="BG323" i="5"/>
  <c r="BF323" i="5"/>
  <c r="T323" i="5"/>
  <c r="R323" i="5"/>
  <c r="P323" i="5"/>
  <c r="BI318" i="5"/>
  <c r="BH318" i="5"/>
  <c r="BG318" i="5"/>
  <c r="BF318" i="5"/>
  <c r="T318" i="5"/>
  <c r="R318" i="5"/>
  <c r="P318" i="5"/>
  <c r="BI313" i="5"/>
  <c r="BH313" i="5"/>
  <c r="BG313" i="5"/>
  <c r="BF313" i="5"/>
  <c r="T313" i="5"/>
  <c r="R313" i="5"/>
  <c r="P313" i="5"/>
  <c r="BI307" i="5"/>
  <c r="BH307" i="5"/>
  <c r="BG307" i="5"/>
  <c r="BF307" i="5"/>
  <c r="T307" i="5"/>
  <c r="R307" i="5"/>
  <c r="P307" i="5"/>
  <c r="BI304" i="5"/>
  <c r="BH304" i="5"/>
  <c r="BG304" i="5"/>
  <c r="BF304" i="5"/>
  <c r="T304" i="5"/>
  <c r="R304" i="5"/>
  <c r="P304" i="5"/>
  <c r="BI303" i="5"/>
  <c r="BH303" i="5"/>
  <c r="BG303" i="5"/>
  <c r="BF303" i="5"/>
  <c r="T303" i="5"/>
  <c r="R303" i="5"/>
  <c r="P303" i="5"/>
  <c r="BI300" i="5"/>
  <c r="BH300" i="5"/>
  <c r="BG300" i="5"/>
  <c r="BF300" i="5"/>
  <c r="T300" i="5"/>
  <c r="R300" i="5"/>
  <c r="P300" i="5"/>
  <c r="BI297" i="5"/>
  <c r="BH297" i="5"/>
  <c r="BG297" i="5"/>
  <c r="BF297" i="5"/>
  <c r="T297" i="5"/>
  <c r="R297" i="5"/>
  <c r="P297" i="5"/>
  <c r="BI296" i="5"/>
  <c r="BH296" i="5"/>
  <c r="BG296" i="5"/>
  <c r="BF296" i="5"/>
  <c r="T296" i="5"/>
  <c r="R296" i="5"/>
  <c r="P296" i="5"/>
  <c r="BI293" i="5"/>
  <c r="BH293" i="5"/>
  <c r="BG293" i="5"/>
  <c r="BF293" i="5"/>
  <c r="T293" i="5"/>
  <c r="R293" i="5"/>
  <c r="P293" i="5"/>
  <c r="BI290" i="5"/>
  <c r="BH290" i="5"/>
  <c r="BG290" i="5"/>
  <c r="BF290" i="5"/>
  <c r="T290" i="5"/>
  <c r="R290" i="5"/>
  <c r="P290" i="5"/>
  <c r="BI289" i="5"/>
  <c r="BH289" i="5"/>
  <c r="BG289" i="5"/>
  <c r="BF289" i="5"/>
  <c r="T289" i="5"/>
  <c r="R289" i="5"/>
  <c r="P289" i="5"/>
  <c r="BI281" i="5"/>
  <c r="BH281" i="5"/>
  <c r="BG281" i="5"/>
  <c r="BF281" i="5"/>
  <c r="T281" i="5"/>
  <c r="R281" i="5"/>
  <c r="P281" i="5"/>
  <c r="BI278" i="5"/>
  <c r="BH278" i="5"/>
  <c r="BG278" i="5"/>
  <c r="BF278" i="5"/>
  <c r="T278" i="5"/>
  <c r="R278" i="5"/>
  <c r="P278" i="5"/>
  <c r="BI274" i="5"/>
  <c r="BH274" i="5"/>
  <c r="BG274" i="5"/>
  <c r="BF274" i="5"/>
  <c r="T274" i="5"/>
  <c r="R274" i="5"/>
  <c r="P274" i="5"/>
  <c r="BI263" i="5"/>
  <c r="BH263" i="5"/>
  <c r="BG263" i="5"/>
  <c r="BF263" i="5"/>
  <c r="T263" i="5"/>
  <c r="R263" i="5"/>
  <c r="P263" i="5"/>
  <c r="BI255" i="5"/>
  <c r="BH255" i="5"/>
  <c r="BG255" i="5"/>
  <c r="BF255" i="5"/>
  <c r="T255" i="5"/>
  <c r="R255" i="5"/>
  <c r="P255" i="5"/>
  <c r="BI251" i="5"/>
  <c r="BH251" i="5"/>
  <c r="BG251" i="5"/>
  <c r="BF251" i="5"/>
  <c r="T251" i="5"/>
  <c r="R251" i="5"/>
  <c r="P251" i="5"/>
  <c r="BI250" i="5"/>
  <c r="BH250" i="5"/>
  <c r="BG250" i="5"/>
  <c r="BF250" i="5"/>
  <c r="T250" i="5"/>
  <c r="R250" i="5"/>
  <c r="P250" i="5"/>
  <c r="BI249" i="5"/>
  <c r="BH249" i="5"/>
  <c r="BG249" i="5"/>
  <c r="BF249" i="5"/>
  <c r="T249" i="5"/>
  <c r="R249" i="5"/>
  <c r="P249" i="5"/>
  <c r="BI248" i="5"/>
  <c r="BH248" i="5"/>
  <c r="BG248" i="5"/>
  <c r="BF248" i="5"/>
  <c r="T248" i="5"/>
  <c r="R248" i="5"/>
  <c r="P248" i="5"/>
  <c r="BI244" i="5"/>
  <c r="BH244" i="5"/>
  <c r="BG244" i="5"/>
  <c r="BF244" i="5"/>
  <c r="T244" i="5"/>
  <c r="R244" i="5"/>
  <c r="P244" i="5"/>
  <c r="BI240" i="5"/>
  <c r="BH240" i="5"/>
  <c r="BG240" i="5"/>
  <c r="BF240" i="5"/>
  <c r="T240" i="5"/>
  <c r="R240" i="5"/>
  <c r="P240" i="5"/>
  <c r="BI237" i="5"/>
  <c r="BH237" i="5"/>
  <c r="BG237" i="5"/>
  <c r="BF237" i="5"/>
  <c r="T237" i="5"/>
  <c r="R237" i="5"/>
  <c r="P237" i="5"/>
  <c r="BI234" i="5"/>
  <c r="BH234" i="5"/>
  <c r="BG234" i="5"/>
  <c r="BF234" i="5"/>
  <c r="T234" i="5"/>
  <c r="R234" i="5"/>
  <c r="P234" i="5"/>
  <c r="BI214" i="5"/>
  <c r="BH214" i="5"/>
  <c r="BG214" i="5"/>
  <c r="BF214" i="5"/>
  <c r="T214" i="5"/>
  <c r="R214" i="5"/>
  <c r="P214" i="5"/>
  <c r="BI210" i="5"/>
  <c r="BH210" i="5"/>
  <c r="BG210" i="5"/>
  <c r="BF210" i="5"/>
  <c r="T210" i="5"/>
  <c r="R210" i="5"/>
  <c r="P210" i="5"/>
  <c r="BI206" i="5"/>
  <c r="BH206" i="5"/>
  <c r="BG206" i="5"/>
  <c r="BF206" i="5"/>
  <c r="T206" i="5"/>
  <c r="R206" i="5"/>
  <c r="P206" i="5"/>
  <c r="BI200" i="5"/>
  <c r="BH200" i="5"/>
  <c r="BG200" i="5"/>
  <c r="BF200" i="5"/>
  <c r="T200" i="5"/>
  <c r="R200" i="5"/>
  <c r="P200" i="5"/>
  <c r="BI197" i="5"/>
  <c r="BH197" i="5"/>
  <c r="BG197" i="5"/>
  <c r="BF197" i="5"/>
  <c r="T197" i="5"/>
  <c r="R197" i="5"/>
  <c r="P197" i="5"/>
  <c r="BI196" i="5"/>
  <c r="BH196" i="5"/>
  <c r="BG196" i="5"/>
  <c r="BF196" i="5"/>
  <c r="T196" i="5"/>
  <c r="R196" i="5"/>
  <c r="P196" i="5"/>
  <c r="BI193" i="5"/>
  <c r="BH193" i="5"/>
  <c r="BG193" i="5"/>
  <c r="BF193" i="5"/>
  <c r="T193" i="5"/>
  <c r="R193" i="5"/>
  <c r="P193" i="5"/>
  <c r="BI190" i="5"/>
  <c r="BH190" i="5"/>
  <c r="BG190" i="5"/>
  <c r="BF190" i="5"/>
  <c r="T190" i="5"/>
  <c r="R190" i="5"/>
  <c r="P190" i="5"/>
  <c r="BI186" i="5"/>
  <c r="BH186" i="5"/>
  <c r="BG186" i="5"/>
  <c r="BF186" i="5"/>
  <c r="T186" i="5"/>
  <c r="R186" i="5"/>
  <c r="P186" i="5"/>
  <c r="BI183" i="5"/>
  <c r="BH183" i="5"/>
  <c r="BG183" i="5"/>
  <c r="BF183" i="5"/>
  <c r="T183" i="5"/>
  <c r="R183" i="5"/>
  <c r="P183" i="5"/>
  <c r="BI180" i="5"/>
  <c r="BH180" i="5"/>
  <c r="BG180" i="5"/>
  <c r="BF180" i="5"/>
  <c r="T180" i="5"/>
  <c r="R180" i="5"/>
  <c r="P180" i="5"/>
  <c r="BI177" i="5"/>
  <c r="BH177" i="5"/>
  <c r="BG177" i="5"/>
  <c r="BF177" i="5"/>
  <c r="T177" i="5"/>
  <c r="R177" i="5"/>
  <c r="P177" i="5"/>
  <c r="BI174" i="5"/>
  <c r="BH174" i="5"/>
  <c r="BG174" i="5"/>
  <c r="BF174" i="5"/>
  <c r="T174" i="5"/>
  <c r="R174" i="5"/>
  <c r="P174" i="5"/>
  <c r="BI169" i="5"/>
  <c r="BH169" i="5"/>
  <c r="BG169" i="5"/>
  <c r="BF169" i="5"/>
  <c r="T169" i="5"/>
  <c r="R169" i="5"/>
  <c r="P169" i="5"/>
  <c r="BI166" i="5"/>
  <c r="BH166" i="5"/>
  <c r="BG166" i="5"/>
  <c r="BF166" i="5"/>
  <c r="T166" i="5"/>
  <c r="R166" i="5"/>
  <c r="P166" i="5"/>
  <c r="BI163" i="5"/>
  <c r="BH163" i="5"/>
  <c r="BG163" i="5"/>
  <c r="BF163" i="5"/>
  <c r="T163" i="5"/>
  <c r="R163" i="5"/>
  <c r="P163" i="5"/>
  <c r="BI162" i="5"/>
  <c r="BH162" i="5"/>
  <c r="BG162" i="5"/>
  <c r="BF162" i="5"/>
  <c r="T162" i="5"/>
  <c r="R162" i="5"/>
  <c r="P162" i="5"/>
  <c r="BI158" i="5"/>
  <c r="BH158" i="5"/>
  <c r="BG158" i="5"/>
  <c r="BF158" i="5"/>
  <c r="T158" i="5"/>
  <c r="R158" i="5"/>
  <c r="P158" i="5"/>
  <c r="BI157" i="5"/>
  <c r="BH157" i="5"/>
  <c r="BG157" i="5"/>
  <c r="BF157" i="5"/>
  <c r="T157" i="5"/>
  <c r="R157" i="5"/>
  <c r="P157" i="5"/>
  <c r="BI156" i="5"/>
  <c r="BH156" i="5"/>
  <c r="BG156" i="5"/>
  <c r="BF156" i="5"/>
  <c r="T156" i="5"/>
  <c r="R156" i="5"/>
  <c r="P156" i="5"/>
  <c r="BI150" i="5"/>
  <c r="BH150" i="5"/>
  <c r="BG150" i="5"/>
  <c r="BF150" i="5"/>
  <c r="T150" i="5"/>
  <c r="R150" i="5"/>
  <c r="P150" i="5"/>
  <c r="BI145" i="5"/>
  <c r="BH145" i="5"/>
  <c r="BG145" i="5"/>
  <c r="BF145" i="5"/>
  <c r="T145" i="5"/>
  <c r="R145" i="5"/>
  <c r="P145" i="5"/>
  <c r="BI142" i="5"/>
  <c r="BH142" i="5"/>
  <c r="BG142" i="5"/>
  <c r="BF142" i="5"/>
  <c r="T142" i="5"/>
  <c r="R142" i="5"/>
  <c r="P142" i="5"/>
  <c r="BI137" i="5"/>
  <c r="BH137" i="5"/>
  <c r="BG137" i="5"/>
  <c r="BF137" i="5"/>
  <c r="T137" i="5"/>
  <c r="R137" i="5"/>
  <c r="P137" i="5"/>
  <c r="BI132" i="5"/>
  <c r="BH132" i="5"/>
  <c r="BG132" i="5"/>
  <c r="BF132" i="5"/>
  <c r="T132" i="5"/>
  <c r="R132" i="5"/>
  <c r="P132" i="5"/>
  <c r="BI129" i="5"/>
  <c r="BH129" i="5"/>
  <c r="BG129" i="5"/>
  <c r="BF129" i="5"/>
  <c r="T129" i="5"/>
  <c r="R129" i="5"/>
  <c r="P129" i="5"/>
  <c r="BI126" i="5"/>
  <c r="BH126" i="5"/>
  <c r="BG126" i="5"/>
  <c r="BF126" i="5"/>
  <c r="T126" i="5"/>
  <c r="R126" i="5"/>
  <c r="P126" i="5"/>
  <c r="BI125" i="5"/>
  <c r="BH125" i="5"/>
  <c r="BG125" i="5"/>
  <c r="BF125" i="5"/>
  <c r="T125" i="5"/>
  <c r="R125" i="5"/>
  <c r="P125" i="5"/>
  <c r="BI124" i="5"/>
  <c r="BH124" i="5"/>
  <c r="BG124" i="5"/>
  <c r="BF124" i="5"/>
  <c r="T124" i="5"/>
  <c r="R124" i="5"/>
  <c r="P124" i="5"/>
  <c r="BI123" i="5"/>
  <c r="BH123" i="5"/>
  <c r="BG123" i="5"/>
  <c r="BF123" i="5"/>
  <c r="T123" i="5"/>
  <c r="R123" i="5"/>
  <c r="P123" i="5"/>
  <c r="F114" i="5"/>
  <c r="E112" i="5"/>
  <c r="F89" i="5"/>
  <c r="E87" i="5"/>
  <c r="J24" i="5"/>
  <c r="E24" i="5"/>
  <c r="J117" i="5"/>
  <c r="J23" i="5"/>
  <c r="J21" i="5"/>
  <c r="E21" i="5"/>
  <c r="J91" i="5" s="1"/>
  <c r="J20" i="5"/>
  <c r="J18" i="5"/>
  <c r="E18" i="5"/>
  <c r="F92" i="5" s="1"/>
  <c r="J17" i="5"/>
  <c r="J15" i="5"/>
  <c r="E15" i="5"/>
  <c r="F116" i="5"/>
  <c r="J14" i="5"/>
  <c r="J12" i="5"/>
  <c r="J89" i="5" s="1"/>
  <c r="E7" i="5"/>
  <c r="E110" i="5" s="1"/>
  <c r="J37" i="4"/>
  <c r="J36" i="4"/>
  <c r="AY97" i="1" s="1"/>
  <c r="J35" i="4"/>
  <c r="AX97" i="1"/>
  <c r="BI154" i="4"/>
  <c r="BH154" i="4"/>
  <c r="BG154" i="4"/>
  <c r="BF154" i="4"/>
  <c r="T154" i="4"/>
  <c r="R154" i="4"/>
  <c r="P154" i="4"/>
  <c r="BI151" i="4"/>
  <c r="BH151" i="4"/>
  <c r="BG151" i="4"/>
  <c r="BF151" i="4"/>
  <c r="T151" i="4"/>
  <c r="R151" i="4"/>
  <c r="P151" i="4"/>
  <c r="BI148" i="4"/>
  <c r="BH148" i="4"/>
  <c r="BG148" i="4"/>
  <c r="BF148" i="4"/>
  <c r="T148" i="4"/>
  <c r="R148" i="4"/>
  <c r="P148" i="4"/>
  <c r="BI144" i="4"/>
  <c r="BH144" i="4"/>
  <c r="BG144" i="4"/>
  <c r="BF144" i="4"/>
  <c r="T144" i="4"/>
  <c r="R144" i="4"/>
  <c r="P144" i="4"/>
  <c r="BI141" i="4"/>
  <c r="BH141" i="4"/>
  <c r="BG141" i="4"/>
  <c r="BF141" i="4"/>
  <c r="T141" i="4"/>
  <c r="R141" i="4"/>
  <c r="P141" i="4"/>
  <c r="BI138" i="4"/>
  <c r="BH138" i="4"/>
  <c r="BG138" i="4"/>
  <c r="BF138" i="4"/>
  <c r="T138" i="4"/>
  <c r="R138" i="4"/>
  <c r="P138" i="4"/>
  <c r="BI136" i="4"/>
  <c r="BH136" i="4"/>
  <c r="BG136" i="4"/>
  <c r="BF136" i="4"/>
  <c r="T136" i="4"/>
  <c r="R136" i="4"/>
  <c r="P136" i="4"/>
  <c r="BI135" i="4"/>
  <c r="BH135" i="4"/>
  <c r="BG135" i="4"/>
  <c r="BF135" i="4"/>
  <c r="T135" i="4"/>
  <c r="R135" i="4"/>
  <c r="P135" i="4"/>
  <c r="BI134" i="4"/>
  <c r="BH134" i="4"/>
  <c r="BG134" i="4"/>
  <c r="BF134" i="4"/>
  <c r="T134" i="4"/>
  <c r="R134" i="4"/>
  <c r="P134" i="4"/>
  <c r="BI133" i="4"/>
  <c r="BH133" i="4"/>
  <c r="BG133" i="4"/>
  <c r="BF133" i="4"/>
  <c r="T133" i="4"/>
  <c r="R133" i="4"/>
  <c r="P133" i="4"/>
  <c r="BI132" i="4"/>
  <c r="BH132" i="4"/>
  <c r="BG132" i="4"/>
  <c r="BF132" i="4"/>
  <c r="T132" i="4"/>
  <c r="R132" i="4"/>
  <c r="P132" i="4"/>
  <c r="BI129" i="4"/>
  <c r="BH129" i="4"/>
  <c r="BG129" i="4"/>
  <c r="BF129" i="4"/>
  <c r="T129" i="4"/>
  <c r="R129" i="4"/>
  <c r="P129" i="4"/>
  <c r="BI128" i="4"/>
  <c r="BH128" i="4"/>
  <c r="BG128" i="4"/>
  <c r="BF128" i="4"/>
  <c r="T128" i="4"/>
  <c r="R128" i="4"/>
  <c r="P128" i="4"/>
  <c r="BI127" i="4"/>
  <c r="BH127" i="4"/>
  <c r="BG127" i="4"/>
  <c r="BF127" i="4"/>
  <c r="T127" i="4"/>
  <c r="R127" i="4"/>
  <c r="P127" i="4"/>
  <c r="BI124" i="4"/>
  <c r="BH124" i="4"/>
  <c r="BG124" i="4"/>
  <c r="BF124" i="4"/>
  <c r="T124" i="4"/>
  <c r="R124" i="4"/>
  <c r="P124" i="4"/>
  <c r="BI123" i="4"/>
  <c r="BH123" i="4"/>
  <c r="BG123" i="4"/>
  <c r="BF123" i="4"/>
  <c r="T123" i="4"/>
  <c r="R123" i="4"/>
  <c r="P123" i="4"/>
  <c r="BI122" i="4"/>
  <c r="BH122" i="4"/>
  <c r="BG122" i="4"/>
  <c r="BF122" i="4"/>
  <c r="T122" i="4"/>
  <c r="R122" i="4"/>
  <c r="P122" i="4"/>
  <c r="F113" i="4"/>
  <c r="E111" i="4"/>
  <c r="F89" i="4"/>
  <c r="E87" i="4"/>
  <c r="J24" i="4"/>
  <c r="E24" i="4"/>
  <c r="J92" i="4" s="1"/>
  <c r="J23" i="4"/>
  <c r="J21" i="4"/>
  <c r="E21" i="4"/>
  <c r="J115" i="4" s="1"/>
  <c r="J20" i="4"/>
  <c r="J18" i="4"/>
  <c r="E18" i="4"/>
  <c r="F116" i="4"/>
  <c r="J17" i="4"/>
  <c r="J15" i="4"/>
  <c r="E15" i="4"/>
  <c r="F91" i="4" s="1"/>
  <c r="J14" i="4"/>
  <c r="J12" i="4"/>
  <c r="J113" i="4" s="1"/>
  <c r="E7" i="4"/>
  <c r="E85" i="4" s="1"/>
  <c r="J37" i="3"/>
  <c r="J36" i="3"/>
  <c r="AY96" i="1"/>
  <c r="J35" i="3"/>
  <c r="AX96" i="1" s="1"/>
  <c r="BI430" i="3"/>
  <c r="BH430" i="3"/>
  <c r="BG430" i="3"/>
  <c r="BF430" i="3"/>
  <c r="T430" i="3"/>
  <c r="R430" i="3"/>
  <c r="P430" i="3"/>
  <c r="BI427" i="3"/>
  <c r="BH427" i="3"/>
  <c r="BG427" i="3"/>
  <c r="BF427" i="3"/>
  <c r="T427" i="3"/>
  <c r="R427" i="3"/>
  <c r="P427" i="3"/>
  <c r="BI426" i="3"/>
  <c r="BH426" i="3"/>
  <c r="BG426" i="3"/>
  <c r="BF426" i="3"/>
  <c r="T426" i="3"/>
  <c r="R426" i="3"/>
  <c r="P426" i="3"/>
  <c r="BI425" i="3"/>
  <c r="BH425" i="3"/>
  <c r="BG425" i="3"/>
  <c r="BF425" i="3"/>
  <c r="T425" i="3"/>
  <c r="R425" i="3"/>
  <c r="P425" i="3"/>
  <c r="BI422" i="3"/>
  <c r="BH422" i="3"/>
  <c r="BG422" i="3"/>
  <c r="BF422" i="3"/>
  <c r="T422" i="3"/>
  <c r="R422" i="3"/>
  <c r="P422" i="3"/>
  <c r="BI415" i="3"/>
  <c r="BH415" i="3"/>
  <c r="BG415" i="3"/>
  <c r="BF415" i="3"/>
  <c r="T415" i="3"/>
  <c r="R415" i="3"/>
  <c r="P415" i="3"/>
  <c r="BI412" i="3"/>
  <c r="BH412" i="3"/>
  <c r="BG412" i="3"/>
  <c r="BF412" i="3"/>
  <c r="T412" i="3"/>
  <c r="R412" i="3"/>
  <c r="P412" i="3"/>
  <c r="BI409" i="3"/>
  <c r="BH409" i="3"/>
  <c r="BG409" i="3"/>
  <c r="BF409" i="3"/>
  <c r="T409" i="3"/>
  <c r="R409" i="3"/>
  <c r="P409" i="3"/>
  <c r="BI406" i="3"/>
  <c r="BH406" i="3"/>
  <c r="BG406" i="3"/>
  <c r="BF406" i="3"/>
  <c r="T406" i="3"/>
  <c r="R406" i="3"/>
  <c r="P406" i="3"/>
  <c r="BI400" i="3"/>
  <c r="BH400" i="3"/>
  <c r="BG400" i="3"/>
  <c r="BF400" i="3"/>
  <c r="T400" i="3"/>
  <c r="R400" i="3"/>
  <c r="P400" i="3"/>
  <c r="BI397" i="3"/>
  <c r="BH397" i="3"/>
  <c r="BG397" i="3"/>
  <c r="BF397" i="3"/>
  <c r="T397" i="3"/>
  <c r="R397" i="3"/>
  <c r="P397" i="3"/>
  <c r="BI389" i="3"/>
  <c r="BH389" i="3"/>
  <c r="BG389" i="3"/>
  <c r="BF389" i="3"/>
  <c r="T389" i="3"/>
  <c r="R389" i="3"/>
  <c r="P389" i="3"/>
  <c r="BI388" i="3"/>
  <c r="BH388" i="3"/>
  <c r="BG388" i="3"/>
  <c r="BF388" i="3"/>
  <c r="T388" i="3"/>
  <c r="R388" i="3"/>
  <c r="P388" i="3"/>
  <c r="BI383" i="3"/>
  <c r="BH383" i="3"/>
  <c r="BG383" i="3"/>
  <c r="BF383" i="3"/>
  <c r="T383" i="3"/>
  <c r="R383" i="3"/>
  <c r="P383" i="3"/>
  <c r="BI377" i="3"/>
  <c r="BH377" i="3"/>
  <c r="BG377" i="3"/>
  <c r="BF377" i="3"/>
  <c r="T377" i="3"/>
  <c r="R377" i="3"/>
  <c r="P377" i="3"/>
  <c r="BI373" i="3"/>
  <c r="BH373" i="3"/>
  <c r="BG373" i="3"/>
  <c r="BF373" i="3"/>
  <c r="T373" i="3"/>
  <c r="R373" i="3"/>
  <c r="P373" i="3"/>
  <c r="BI372" i="3"/>
  <c r="BH372" i="3"/>
  <c r="BG372" i="3"/>
  <c r="BF372" i="3"/>
  <c r="T372" i="3"/>
  <c r="R372" i="3"/>
  <c r="P372" i="3"/>
  <c r="BI369" i="3"/>
  <c r="BH369" i="3"/>
  <c r="BG369" i="3"/>
  <c r="BF369" i="3"/>
  <c r="T369" i="3"/>
  <c r="R369" i="3"/>
  <c r="P369" i="3"/>
  <c r="BI363" i="3"/>
  <c r="BH363" i="3"/>
  <c r="BG363" i="3"/>
  <c r="BF363" i="3"/>
  <c r="T363" i="3"/>
  <c r="R363" i="3"/>
  <c r="P363" i="3"/>
  <c r="BI359" i="3"/>
  <c r="BH359" i="3"/>
  <c r="BG359" i="3"/>
  <c r="BF359" i="3"/>
  <c r="T359" i="3"/>
  <c r="R359" i="3"/>
  <c r="P359" i="3"/>
  <c r="BI347" i="3"/>
  <c r="BH347" i="3"/>
  <c r="BG347" i="3"/>
  <c r="BF347" i="3"/>
  <c r="T347" i="3"/>
  <c r="R347" i="3"/>
  <c r="P347" i="3"/>
  <c r="BI344" i="3"/>
  <c r="BH344" i="3"/>
  <c r="BG344" i="3"/>
  <c r="BF344" i="3"/>
  <c r="T344" i="3"/>
  <c r="R344" i="3"/>
  <c r="P344" i="3"/>
  <c r="BI343" i="3"/>
  <c r="BH343" i="3"/>
  <c r="BG343" i="3"/>
  <c r="BF343" i="3"/>
  <c r="T343" i="3"/>
  <c r="R343" i="3"/>
  <c r="P343" i="3"/>
  <c r="BI342" i="3"/>
  <c r="BH342" i="3"/>
  <c r="BG342" i="3"/>
  <c r="BF342" i="3"/>
  <c r="T342" i="3"/>
  <c r="R342" i="3"/>
  <c r="P342" i="3"/>
  <c r="BI341" i="3"/>
  <c r="BH341" i="3"/>
  <c r="BG341" i="3"/>
  <c r="BF341" i="3"/>
  <c r="T341" i="3"/>
  <c r="R341" i="3"/>
  <c r="P341" i="3"/>
  <c r="BI340" i="3"/>
  <c r="BH340" i="3"/>
  <c r="BG340" i="3"/>
  <c r="BF340" i="3"/>
  <c r="T340" i="3"/>
  <c r="R340" i="3"/>
  <c r="P340" i="3"/>
  <c r="BI337" i="3"/>
  <c r="BH337" i="3"/>
  <c r="BG337" i="3"/>
  <c r="BF337" i="3"/>
  <c r="T337" i="3"/>
  <c r="R337" i="3"/>
  <c r="P337" i="3"/>
  <c r="BI336" i="3"/>
  <c r="BH336" i="3"/>
  <c r="BG336" i="3"/>
  <c r="BF336" i="3"/>
  <c r="T336" i="3"/>
  <c r="R336" i="3"/>
  <c r="P336" i="3"/>
  <c r="BI333" i="3"/>
  <c r="BH333" i="3"/>
  <c r="BG333" i="3"/>
  <c r="BF333" i="3"/>
  <c r="T333" i="3"/>
  <c r="R333" i="3"/>
  <c r="P333" i="3"/>
  <c r="BI330" i="3"/>
  <c r="BH330" i="3"/>
  <c r="BG330" i="3"/>
  <c r="BF330" i="3"/>
  <c r="T330" i="3"/>
  <c r="R330" i="3"/>
  <c r="P330" i="3"/>
  <c r="BI329" i="3"/>
  <c r="BH329" i="3"/>
  <c r="BG329" i="3"/>
  <c r="BF329" i="3"/>
  <c r="T329" i="3"/>
  <c r="R329" i="3"/>
  <c r="P329" i="3"/>
  <c r="BI328" i="3"/>
  <c r="BH328" i="3"/>
  <c r="BG328" i="3"/>
  <c r="BF328" i="3"/>
  <c r="T328" i="3"/>
  <c r="R328" i="3"/>
  <c r="P328" i="3"/>
  <c r="BI327" i="3"/>
  <c r="BH327" i="3"/>
  <c r="BG327" i="3"/>
  <c r="BF327" i="3"/>
  <c r="T327" i="3"/>
  <c r="R327" i="3"/>
  <c r="P327" i="3"/>
  <c r="BI326" i="3"/>
  <c r="BH326" i="3"/>
  <c r="BG326" i="3"/>
  <c r="BF326" i="3"/>
  <c r="T326" i="3"/>
  <c r="R326" i="3"/>
  <c r="P326" i="3"/>
  <c r="BI325" i="3"/>
  <c r="BH325" i="3"/>
  <c r="BG325" i="3"/>
  <c r="BF325" i="3"/>
  <c r="T325" i="3"/>
  <c r="R325" i="3"/>
  <c r="P325" i="3"/>
  <c r="BI324" i="3"/>
  <c r="BH324" i="3"/>
  <c r="BG324" i="3"/>
  <c r="BF324" i="3"/>
  <c r="T324" i="3"/>
  <c r="R324" i="3"/>
  <c r="P324" i="3"/>
  <c r="BI323" i="3"/>
  <c r="BH323" i="3"/>
  <c r="BG323" i="3"/>
  <c r="BF323" i="3"/>
  <c r="T323" i="3"/>
  <c r="R323" i="3"/>
  <c r="P323" i="3"/>
  <c r="BI322" i="3"/>
  <c r="BH322" i="3"/>
  <c r="BG322" i="3"/>
  <c r="BF322" i="3"/>
  <c r="T322" i="3"/>
  <c r="R322" i="3"/>
  <c r="P322" i="3"/>
  <c r="BI321" i="3"/>
  <c r="BH321" i="3"/>
  <c r="BG321" i="3"/>
  <c r="BF321" i="3"/>
  <c r="T321" i="3"/>
  <c r="R321" i="3"/>
  <c r="P321" i="3"/>
  <c r="BI320" i="3"/>
  <c r="BH320" i="3"/>
  <c r="BG320" i="3"/>
  <c r="BF320" i="3"/>
  <c r="T320" i="3"/>
  <c r="R320" i="3"/>
  <c r="P320" i="3"/>
  <c r="BI319" i="3"/>
  <c r="BH319" i="3"/>
  <c r="BG319" i="3"/>
  <c r="BF319" i="3"/>
  <c r="T319" i="3"/>
  <c r="R319" i="3"/>
  <c r="P319" i="3"/>
  <c r="BI318" i="3"/>
  <c r="BH318" i="3"/>
  <c r="BG318" i="3"/>
  <c r="BF318" i="3"/>
  <c r="T318" i="3"/>
  <c r="R318" i="3"/>
  <c r="P318" i="3"/>
  <c r="BI317" i="3"/>
  <c r="BH317" i="3"/>
  <c r="BG317" i="3"/>
  <c r="BF317" i="3"/>
  <c r="T317" i="3"/>
  <c r="R317" i="3"/>
  <c r="P317" i="3"/>
  <c r="BI316" i="3"/>
  <c r="BH316" i="3"/>
  <c r="BG316" i="3"/>
  <c r="BF316" i="3"/>
  <c r="T316" i="3"/>
  <c r="R316" i="3"/>
  <c r="P316" i="3"/>
  <c r="BI315" i="3"/>
  <c r="BH315" i="3"/>
  <c r="BG315" i="3"/>
  <c r="BF315" i="3"/>
  <c r="T315" i="3"/>
  <c r="R315" i="3"/>
  <c r="P315" i="3"/>
  <c r="BI314" i="3"/>
  <c r="BH314" i="3"/>
  <c r="BG314" i="3"/>
  <c r="BF314" i="3"/>
  <c r="T314" i="3"/>
  <c r="R314" i="3"/>
  <c r="P314" i="3"/>
  <c r="BI311" i="3"/>
  <c r="BH311" i="3"/>
  <c r="BG311" i="3"/>
  <c r="BF311" i="3"/>
  <c r="T311" i="3"/>
  <c r="R311" i="3"/>
  <c r="P311" i="3"/>
  <c r="BI308" i="3"/>
  <c r="BH308" i="3"/>
  <c r="BG308" i="3"/>
  <c r="BF308" i="3"/>
  <c r="T308" i="3"/>
  <c r="R308" i="3"/>
  <c r="P308" i="3"/>
  <c r="BI305" i="3"/>
  <c r="BH305" i="3"/>
  <c r="BG305" i="3"/>
  <c r="BF305" i="3"/>
  <c r="T305" i="3"/>
  <c r="R305" i="3"/>
  <c r="P305" i="3"/>
  <c r="BI304" i="3"/>
  <c r="BH304" i="3"/>
  <c r="BG304" i="3"/>
  <c r="BF304" i="3"/>
  <c r="T304" i="3"/>
  <c r="R304" i="3"/>
  <c r="P304" i="3"/>
  <c r="BI303" i="3"/>
  <c r="BH303" i="3"/>
  <c r="BG303" i="3"/>
  <c r="BF303" i="3"/>
  <c r="T303" i="3"/>
  <c r="R303" i="3"/>
  <c r="P303" i="3"/>
  <c r="BI302" i="3"/>
  <c r="BH302" i="3"/>
  <c r="BG302" i="3"/>
  <c r="BF302" i="3"/>
  <c r="T302" i="3"/>
  <c r="R302" i="3"/>
  <c r="P302" i="3"/>
  <c r="BI301" i="3"/>
  <c r="BH301" i="3"/>
  <c r="BG301" i="3"/>
  <c r="BF301" i="3"/>
  <c r="T301" i="3"/>
  <c r="R301" i="3"/>
  <c r="P301" i="3"/>
  <c r="BI296" i="3"/>
  <c r="BH296" i="3"/>
  <c r="BG296" i="3"/>
  <c r="BF296" i="3"/>
  <c r="T296" i="3"/>
  <c r="R296" i="3"/>
  <c r="P296" i="3"/>
  <c r="BI295" i="3"/>
  <c r="BH295" i="3"/>
  <c r="BG295" i="3"/>
  <c r="BF295" i="3"/>
  <c r="T295" i="3"/>
  <c r="R295" i="3"/>
  <c r="P295" i="3"/>
  <c r="BI292" i="3"/>
  <c r="BH292" i="3"/>
  <c r="BG292" i="3"/>
  <c r="BF292" i="3"/>
  <c r="T292" i="3"/>
  <c r="R292" i="3"/>
  <c r="P292" i="3"/>
  <c r="BI291" i="3"/>
  <c r="BH291" i="3"/>
  <c r="BG291" i="3"/>
  <c r="BF291" i="3"/>
  <c r="T291" i="3"/>
  <c r="R291" i="3"/>
  <c r="P291" i="3"/>
  <c r="BI290" i="3"/>
  <c r="BH290" i="3"/>
  <c r="BG290" i="3"/>
  <c r="BF290" i="3"/>
  <c r="T290" i="3"/>
  <c r="R290" i="3"/>
  <c r="P290" i="3"/>
  <c r="BI284" i="3"/>
  <c r="BH284" i="3"/>
  <c r="BG284" i="3"/>
  <c r="BF284" i="3"/>
  <c r="T284" i="3"/>
  <c r="R284" i="3"/>
  <c r="P284" i="3"/>
  <c r="BI281" i="3"/>
  <c r="BH281" i="3"/>
  <c r="BG281" i="3"/>
  <c r="BF281" i="3"/>
  <c r="T281" i="3"/>
  <c r="R281" i="3"/>
  <c r="P281" i="3"/>
  <c r="BI278" i="3"/>
  <c r="BH278" i="3"/>
  <c r="BG278" i="3"/>
  <c r="BF278" i="3"/>
  <c r="T278" i="3"/>
  <c r="R278" i="3"/>
  <c r="P278" i="3"/>
  <c r="BI277" i="3"/>
  <c r="BH277" i="3"/>
  <c r="BG277" i="3"/>
  <c r="BF277" i="3"/>
  <c r="T277" i="3"/>
  <c r="R277" i="3"/>
  <c r="P277" i="3"/>
  <c r="BI269" i="3"/>
  <c r="BH269" i="3"/>
  <c r="BG269" i="3"/>
  <c r="BF269" i="3"/>
  <c r="T269" i="3"/>
  <c r="R269" i="3"/>
  <c r="P269" i="3"/>
  <c r="BI268" i="3"/>
  <c r="BH268" i="3"/>
  <c r="BG268" i="3"/>
  <c r="BF268" i="3"/>
  <c r="T268" i="3"/>
  <c r="R268" i="3"/>
  <c r="P268" i="3"/>
  <c r="BI264" i="3"/>
  <c r="BH264" i="3"/>
  <c r="BG264" i="3"/>
  <c r="BF264" i="3"/>
  <c r="T264" i="3"/>
  <c r="R264" i="3"/>
  <c r="P264" i="3"/>
  <c r="BI263" i="3"/>
  <c r="BH263" i="3"/>
  <c r="BG263" i="3"/>
  <c r="BF263" i="3"/>
  <c r="T263" i="3"/>
  <c r="R263" i="3"/>
  <c r="P263" i="3"/>
  <c r="BI262" i="3"/>
  <c r="BH262" i="3"/>
  <c r="BG262" i="3"/>
  <c r="BF262" i="3"/>
  <c r="T262" i="3"/>
  <c r="R262" i="3"/>
  <c r="P262" i="3"/>
  <c r="BI257" i="3"/>
  <c r="BH257" i="3"/>
  <c r="BG257" i="3"/>
  <c r="BF257" i="3"/>
  <c r="T257" i="3"/>
  <c r="R257" i="3"/>
  <c r="P257" i="3"/>
  <c r="BI256" i="3"/>
  <c r="BH256" i="3"/>
  <c r="BG256" i="3"/>
  <c r="BF256" i="3"/>
  <c r="T256" i="3"/>
  <c r="R256" i="3"/>
  <c r="P256" i="3"/>
  <c r="BI251" i="3"/>
  <c r="BH251" i="3"/>
  <c r="BG251" i="3"/>
  <c r="BF251" i="3"/>
  <c r="T251" i="3"/>
  <c r="R251" i="3"/>
  <c r="P251" i="3"/>
  <c r="BI246" i="3"/>
  <c r="BH246" i="3"/>
  <c r="BG246" i="3"/>
  <c r="BF246" i="3"/>
  <c r="T246" i="3"/>
  <c r="R246" i="3"/>
  <c r="P246" i="3"/>
  <c r="BI237" i="3"/>
  <c r="BH237" i="3"/>
  <c r="BG237" i="3"/>
  <c r="BF237" i="3"/>
  <c r="T237" i="3"/>
  <c r="R237" i="3"/>
  <c r="P237" i="3"/>
  <c r="BI236" i="3"/>
  <c r="BH236" i="3"/>
  <c r="BG236" i="3"/>
  <c r="BF236" i="3"/>
  <c r="T236" i="3"/>
  <c r="R236" i="3"/>
  <c r="P236" i="3"/>
  <c r="BI231" i="3"/>
  <c r="BH231" i="3"/>
  <c r="BG231" i="3"/>
  <c r="BF231" i="3"/>
  <c r="T231" i="3"/>
  <c r="R231" i="3"/>
  <c r="P231" i="3"/>
  <c r="BI228" i="3"/>
  <c r="BH228" i="3"/>
  <c r="BG228" i="3"/>
  <c r="BF228" i="3"/>
  <c r="T228" i="3"/>
  <c r="R228" i="3"/>
  <c r="P228" i="3"/>
  <c r="BI225" i="3"/>
  <c r="BH225" i="3"/>
  <c r="BG225" i="3"/>
  <c r="BF225" i="3"/>
  <c r="T225" i="3"/>
  <c r="R225" i="3"/>
  <c r="P225" i="3"/>
  <c r="BI224" i="3"/>
  <c r="BH224" i="3"/>
  <c r="BG224" i="3"/>
  <c r="BF224" i="3"/>
  <c r="T224" i="3"/>
  <c r="R224" i="3"/>
  <c r="P224" i="3"/>
  <c r="BI223" i="3"/>
  <c r="BH223" i="3"/>
  <c r="BG223" i="3"/>
  <c r="BF223" i="3"/>
  <c r="T223" i="3"/>
  <c r="R223" i="3"/>
  <c r="P223" i="3"/>
  <c r="BI222" i="3"/>
  <c r="BH222" i="3"/>
  <c r="BG222" i="3"/>
  <c r="BF222" i="3"/>
  <c r="T222" i="3"/>
  <c r="R222" i="3"/>
  <c r="P222" i="3"/>
  <c r="BI219" i="3"/>
  <c r="BH219" i="3"/>
  <c r="BG219" i="3"/>
  <c r="BF219" i="3"/>
  <c r="T219" i="3"/>
  <c r="R219" i="3"/>
  <c r="P219" i="3"/>
  <c r="BI218" i="3"/>
  <c r="BH218" i="3"/>
  <c r="BG218" i="3"/>
  <c r="BF218" i="3"/>
  <c r="T218" i="3"/>
  <c r="R218" i="3"/>
  <c r="P218" i="3"/>
  <c r="BI215" i="3"/>
  <c r="BH215" i="3"/>
  <c r="BG215" i="3"/>
  <c r="BF215" i="3"/>
  <c r="T215" i="3"/>
  <c r="R215" i="3"/>
  <c r="P215" i="3"/>
  <c r="BI212" i="3"/>
  <c r="BH212" i="3"/>
  <c r="BG212" i="3"/>
  <c r="BF212" i="3"/>
  <c r="T212" i="3"/>
  <c r="R212" i="3"/>
  <c r="P212" i="3"/>
  <c r="BI209" i="3"/>
  <c r="BH209" i="3"/>
  <c r="BG209" i="3"/>
  <c r="BF209" i="3"/>
  <c r="T209" i="3"/>
  <c r="R209" i="3"/>
  <c r="P209" i="3"/>
  <c r="BI206" i="3"/>
  <c r="BH206" i="3"/>
  <c r="BG206" i="3"/>
  <c r="BF206" i="3"/>
  <c r="T206" i="3"/>
  <c r="R206" i="3"/>
  <c r="P206" i="3"/>
  <c r="BI202" i="3"/>
  <c r="BH202" i="3"/>
  <c r="BG202" i="3"/>
  <c r="BF202" i="3"/>
  <c r="T202" i="3"/>
  <c r="R202" i="3"/>
  <c r="P202" i="3"/>
  <c r="BI199" i="3"/>
  <c r="BH199" i="3"/>
  <c r="BG199" i="3"/>
  <c r="BF199" i="3"/>
  <c r="T199" i="3"/>
  <c r="R199" i="3"/>
  <c r="P199" i="3"/>
  <c r="BI196" i="3"/>
  <c r="BH196" i="3"/>
  <c r="BG196" i="3"/>
  <c r="BF196" i="3"/>
  <c r="T196" i="3"/>
  <c r="R196" i="3"/>
  <c r="P196" i="3"/>
  <c r="BI191" i="3"/>
  <c r="BH191" i="3"/>
  <c r="BG191" i="3"/>
  <c r="BF191" i="3"/>
  <c r="T191" i="3"/>
  <c r="R191" i="3"/>
  <c r="P191" i="3"/>
  <c r="BI185" i="3"/>
  <c r="BH185" i="3"/>
  <c r="BG185" i="3"/>
  <c r="BF185" i="3"/>
  <c r="T185" i="3"/>
  <c r="R185" i="3"/>
  <c r="P185" i="3"/>
  <c r="BI182" i="3"/>
  <c r="BH182" i="3"/>
  <c r="BG182" i="3"/>
  <c r="BF182" i="3"/>
  <c r="T182" i="3"/>
  <c r="R182" i="3"/>
  <c r="P182" i="3"/>
  <c r="BI179" i="3"/>
  <c r="BH179" i="3"/>
  <c r="BG179" i="3"/>
  <c r="BF179" i="3"/>
  <c r="T179" i="3"/>
  <c r="R179" i="3"/>
  <c r="P179" i="3"/>
  <c r="BI178" i="3"/>
  <c r="BH178" i="3"/>
  <c r="BG178" i="3"/>
  <c r="BF178" i="3"/>
  <c r="T178" i="3"/>
  <c r="R178" i="3"/>
  <c r="P178" i="3"/>
  <c r="BI177" i="3"/>
  <c r="BH177" i="3"/>
  <c r="BG177" i="3"/>
  <c r="BF177" i="3"/>
  <c r="T177" i="3"/>
  <c r="R177" i="3"/>
  <c r="P177" i="3"/>
  <c r="BI176" i="3"/>
  <c r="BH176" i="3"/>
  <c r="BG176" i="3"/>
  <c r="BF176" i="3"/>
  <c r="T176" i="3"/>
  <c r="R176" i="3"/>
  <c r="P176" i="3"/>
  <c r="BI175" i="3"/>
  <c r="BH175" i="3"/>
  <c r="BG175" i="3"/>
  <c r="BF175" i="3"/>
  <c r="T175" i="3"/>
  <c r="R175" i="3"/>
  <c r="P175" i="3"/>
  <c r="BI172" i="3"/>
  <c r="BH172" i="3"/>
  <c r="BG172" i="3"/>
  <c r="BF172" i="3"/>
  <c r="T172" i="3"/>
  <c r="R172" i="3"/>
  <c r="P172" i="3"/>
  <c r="BI169" i="3"/>
  <c r="BH169" i="3"/>
  <c r="BG169" i="3"/>
  <c r="BF169" i="3"/>
  <c r="T169" i="3"/>
  <c r="R169" i="3"/>
  <c r="P169" i="3"/>
  <c r="BI164" i="3"/>
  <c r="BH164" i="3"/>
  <c r="BG164" i="3"/>
  <c r="BF164" i="3"/>
  <c r="T164" i="3"/>
  <c r="R164" i="3"/>
  <c r="P164" i="3"/>
  <c r="BI159" i="3"/>
  <c r="BH159" i="3"/>
  <c r="BG159" i="3"/>
  <c r="BF159" i="3"/>
  <c r="T159" i="3"/>
  <c r="R159" i="3"/>
  <c r="P159" i="3"/>
  <c r="BI158" i="3"/>
  <c r="BH158" i="3"/>
  <c r="BG158" i="3"/>
  <c r="BF158" i="3"/>
  <c r="T158" i="3"/>
  <c r="R158" i="3"/>
  <c r="P158" i="3"/>
  <c r="BI153" i="3"/>
  <c r="BH153" i="3"/>
  <c r="BG153" i="3"/>
  <c r="BF153" i="3"/>
  <c r="T153" i="3"/>
  <c r="R153" i="3"/>
  <c r="P153" i="3"/>
  <c r="BI146" i="3"/>
  <c r="BH146" i="3"/>
  <c r="BG146" i="3"/>
  <c r="BF146" i="3"/>
  <c r="T146" i="3"/>
  <c r="R146" i="3"/>
  <c r="P146" i="3"/>
  <c r="BI145" i="3"/>
  <c r="BH145" i="3"/>
  <c r="BG145" i="3"/>
  <c r="BF145" i="3"/>
  <c r="T145" i="3"/>
  <c r="R145" i="3"/>
  <c r="P145" i="3"/>
  <c r="BI142" i="3"/>
  <c r="BH142" i="3"/>
  <c r="BG142" i="3"/>
  <c r="BF142" i="3"/>
  <c r="T142" i="3"/>
  <c r="R142" i="3"/>
  <c r="P142" i="3"/>
  <c r="BI136" i="3"/>
  <c r="BH136" i="3"/>
  <c r="BG136" i="3"/>
  <c r="BF136" i="3"/>
  <c r="T136" i="3"/>
  <c r="R136" i="3"/>
  <c r="P136" i="3"/>
  <c r="BI131" i="3"/>
  <c r="BH131" i="3"/>
  <c r="BG131" i="3"/>
  <c r="BF131" i="3"/>
  <c r="T131" i="3"/>
  <c r="R131" i="3"/>
  <c r="P131" i="3"/>
  <c r="BI122" i="3"/>
  <c r="BH122" i="3"/>
  <c r="BG122" i="3"/>
  <c r="BF122" i="3"/>
  <c r="T122" i="3"/>
  <c r="R122" i="3"/>
  <c r="P122" i="3"/>
  <c r="F113" i="3"/>
  <c r="E111" i="3"/>
  <c r="F89" i="3"/>
  <c r="E87" i="3"/>
  <c r="J24" i="3"/>
  <c r="E24" i="3"/>
  <c r="J116" i="3" s="1"/>
  <c r="J23" i="3"/>
  <c r="J21" i="3"/>
  <c r="E21" i="3"/>
  <c r="J115" i="3" s="1"/>
  <c r="J20" i="3"/>
  <c r="J18" i="3"/>
  <c r="E18" i="3"/>
  <c r="F92" i="3" s="1"/>
  <c r="J17" i="3"/>
  <c r="J15" i="3"/>
  <c r="E15" i="3"/>
  <c r="F115" i="3" s="1"/>
  <c r="J14" i="3"/>
  <c r="J12" i="3"/>
  <c r="J113" i="3" s="1"/>
  <c r="E7" i="3"/>
  <c r="E109" i="3"/>
  <c r="J37" i="2"/>
  <c r="J36" i="2"/>
  <c r="AY95" i="1"/>
  <c r="J35" i="2"/>
  <c r="AX95" i="1" s="1"/>
  <c r="BI196" i="2"/>
  <c r="BH196" i="2"/>
  <c r="BG196" i="2"/>
  <c r="BF196" i="2"/>
  <c r="T196" i="2"/>
  <c r="R196" i="2"/>
  <c r="P196" i="2"/>
  <c r="BI195" i="2"/>
  <c r="BH195" i="2"/>
  <c r="BG195" i="2"/>
  <c r="BF195" i="2"/>
  <c r="T195" i="2"/>
  <c r="R195" i="2"/>
  <c r="P195" i="2"/>
  <c r="BI194" i="2"/>
  <c r="BH194" i="2"/>
  <c r="BG194" i="2"/>
  <c r="BF194" i="2"/>
  <c r="T194" i="2"/>
  <c r="R194" i="2"/>
  <c r="P194" i="2"/>
  <c r="BI193" i="2"/>
  <c r="BH193" i="2"/>
  <c r="BG193" i="2"/>
  <c r="BF193" i="2"/>
  <c r="T193" i="2"/>
  <c r="R193" i="2"/>
  <c r="P193" i="2"/>
  <c r="BI192" i="2"/>
  <c r="BH192" i="2"/>
  <c r="BG192" i="2"/>
  <c r="BF192" i="2"/>
  <c r="T192" i="2"/>
  <c r="R192" i="2"/>
  <c r="P192" i="2"/>
  <c r="BI191" i="2"/>
  <c r="BH191" i="2"/>
  <c r="BG191" i="2"/>
  <c r="BF191" i="2"/>
  <c r="T191" i="2"/>
  <c r="R191" i="2"/>
  <c r="P191" i="2"/>
  <c r="BI190" i="2"/>
  <c r="BH190" i="2"/>
  <c r="BG190" i="2"/>
  <c r="BF190" i="2"/>
  <c r="T190" i="2"/>
  <c r="R190" i="2"/>
  <c r="P190" i="2"/>
  <c r="BI188" i="2"/>
  <c r="BH188" i="2"/>
  <c r="BG188" i="2"/>
  <c r="BF188" i="2"/>
  <c r="T188" i="2"/>
  <c r="R188" i="2"/>
  <c r="P188" i="2"/>
  <c r="BI187" i="2"/>
  <c r="BH187" i="2"/>
  <c r="BG187" i="2"/>
  <c r="BF187" i="2"/>
  <c r="T187" i="2"/>
  <c r="R187" i="2"/>
  <c r="P187" i="2"/>
  <c r="BI186" i="2"/>
  <c r="BH186" i="2"/>
  <c r="BG186" i="2"/>
  <c r="BF186" i="2"/>
  <c r="T186" i="2"/>
  <c r="R186" i="2"/>
  <c r="P186" i="2"/>
  <c r="BI185" i="2"/>
  <c r="BH185" i="2"/>
  <c r="BG185" i="2"/>
  <c r="BF185" i="2"/>
  <c r="T185" i="2"/>
  <c r="R185" i="2"/>
  <c r="P185" i="2"/>
  <c r="BI184" i="2"/>
  <c r="BH184" i="2"/>
  <c r="BG184" i="2"/>
  <c r="BF184" i="2"/>
  <c r="T184" i="2"/>
  <c r="R184" i="2"/>
  <c r="P184" i="2"/>
  <c r="BI183" i="2"/>
  <c r="BH183" i="2"/>
  <c r="BG183" i="2"/>
  <c r="BF183" i="2"/>
  <c r="T183" i="2"/>
  <c r="R183" i="2"/>
  <c r="P183" i="2"/>
  <c r="BI182" i="2"/>
  <c r="BH182" i="2"/>
  <c r="BG182" i="2"/>
  <c r="BF182" i="2"/>
  <c r="T182" i="2"/>
  <c r="R182" i="2"/>
  <c r="P182" i="2"/>
  <c r="BI181" i="2"/>
  <c r="BH181" i="2"/>
  <c r="BG181" i="2"/>
  <c r="BF181" i="2"/>
  <c r="T181" i="2"/>
  <c r="R181" i="2"/>
  <c r="P181" i="2"/>
  <c r="BI180" i="2"/>
  <c r="BH180" i="2"/>
  <c r="BG180" i="2"/>
  <c r="BF180" i="2"/>
  <c r="T180" i="2"/>
  <c r="R180" i="2"/>
  <c r="P180" i="2"/>
  <c r="BI179" i="2"/>
  <c r="BH179" i="2"/>
  <c r="BG179" i="2"/>
  <c r="BF179" i="2"/>
  <c r="T179" i="2"/>
  <c r="R179" i="2"/>
  <c r="P179" i="2"/>
  <c r="BI178" i="2"/>
  <c r="BH178" i="2"/>
  <c r="BG178" i="2"/>
  <c r="BF178" i="2"/>
  <c r="T178" i="2"/>
  <c r="R178" i="2"/>
  <c r="P178" i="2"/>
  <c r="BI177" i="2"/>
  <c r="BH177" i="2"/>
  <c r="BG177" i="2"/>
  <c r="BF177" i="2"/>
  <c r="T177" i="2"/>
  <c r="R177" i="2"/>
  <c r="P177" i="2"/>
  <c r="BI176" i="2"/>
  <c r="BH176" i="2"/>
  <c r="BG176" i="2"/>
  <c r="BF176" i="2"/>
  <c r="T176" i="2"/>
  <c r="R176" i="2"/>
  <c r="P176" i="2"/>
  <c r="BI175" i="2"/>
  <c r="BH175" i="2"/>
  <c r="BG175" i="2"/>
  <c r="BF175" i="2"/>
  <c r="T175" i="2"/>
  <c r="R175" i="2"/>
  <c r="P175" i="2"/>
  <c r="BI174" i="2"/>
  <c r="BH174" i="2"/>
  <c r="BG174" i="2"/>
  <c r="BF174" i="2"/>
  <c r="T174" i="2"/>
  <c r="R174" i="2"/>
  <c r="P174" i="2"/>
  <c r="BI173" i="2"/>
  <c r="BH173" i="2"/>
  <c r="BG173" i="2"/>
  <c r="BF173" i="2"/>
  <c r="T173" i="2"/>
  <c r="R173" i="2"/>
  <c r="P173" i="2"/>
  <c r="BI172" i="2"/>
  <c r="BH172" i="2"/>
  <c r="BG172" i="2"/>
  <c r="BF172" i="2"/>
  <c r="T172" i="2"/>
  <c r="R172" i="2"/>
  <c r="P172" i="2"/>
  <c r="BI171" i="2"/>
  <c r="BH171" i="2"/>
  <c r="BG171" i="2"/>
  <c r="BF171" i="2"/>
  <c r="T171" i="2"/>
  <c r="R171" i="2"/>
  <c r="P171" i="2"/>
  <c r="BI170" i="2"/>
  <c r="BH170" i="2"/>
  <c r="BG170" i="2"/>
  <c r="BF170" i="2"/>
  <c r="T170" i="2"/>
  <c r="R170" i="2"/>
  <c r="P170" i="2"/>
  <c r="BI169" i="2"/>
  <c r="BH169" i="2"/>
  <c r="BG169" i="2"/>
  <c r="BF169" i="2"/>
  <c r="T169" i="2"/>
  <c r="R169" i="2"/>
  <c r="P169" i="2"/>
  <c r="BI168" i="2"/>
  <c r="BH168" i="2"/>
  <c r="BG168" i="2"/>
  <c r="BF168" i="2"/>
  <c r="T168" i="2"/>
  <c r="R168" i="2"/>
  <c r="P168" i="2"/>
  <c r="BI167" i="2"/>
  <c r="BH167" i="2"/>
  <c r="BG167" i="2"/>
  <c r="BF167" i="2"/>
  <c r="T167" i="2"/>
  <c r="R167" i="2"/>
  <c r="P167" i="2"/>
  <c r="BI166" i="2"/>
  <c r="BH166" i="2"/>
  <c r="BG166" i="2"/>
  <c r="BF166" i="2"/>
  <c r="T166" i="2"/>
  <c r="R166" i="2"/>
  <c r="P166" i="2"/>
  <c r="BI165" i="2"/>
  <c r="BH165" i="2"/>
  <c r="BG165" i="2"/>
  <c r="BF165" i="2"/>
  <c r="T165" i="2"/>
  <c r="R165" i="2"/>
  <c r="P165" i="2"/>
  <c r="BI164" i="2"/>
  <c r="BH164" i="2"/>
  <c r="BG164" i="2"/>
  <c r="BF164" i="2"/>
  <c r="T164" i="2"/>
  <c r="R164" i="2"/>
  <c r="P164" i="2"/>
  <c r="BI163" i="2"/>
  <c r="BH163" i="2"/>
  <c r="BG163" i="2"/>
  <c r="BF163" i="2"/>
  <c r="T163" i="2"/>
  <c r="R163" i="2"/>
  <c r="P163" i="2"/>
  <c r="BI162" i="2"/>
  <c r="BH162" i="2"/>
  <c r="BG162" i="2"/>
  <c r="BF162" i="2"/>
  <c r="T162" i="2"/>
  <c r="R162" i="2"/>
  <c r="P162" i="2"/>
  <c r="BI161" i="2"/>
  <c r="BH161" i="2"/>
  <c r="BG161" i="2"/>
  <c r="BF161" i="2"/>
  <c r="T161" i="2"/>
  <c r="R161" i="2"/>
  <c r="P161" i="2"/>
  <c r="BI160" i="2"/>
  <c r="BH160" i="2"/>
  <c r="BG160" i="2"/>
  <c r="BF160" i="2"/>
  <c r="T160" i="2"/>
  <c r="R160" i="2"/>
  <c r="P160" i="2"/>
  <c r="BI159" i="2"/>
  <c r="BH159" i="2"/>
  <c r="BG159" i="2"/>
  <c r="BF159" i="2"/>
  <c r="T159" i="2"/>
  <c r="R159" i="2"/>
  <c r="P159" i="2"/>
  <c r="BI158" i="2"/>
  <c r="BH158" i="2"/>
  <c r="BG158" i="2"/>
  <c r="BF158" i="2"/>
  <c r="T158" i="2"/>
  <c r="R158" i="2"/>
  <c r="P158" i="2"/>
  <c r="BI157" i="2"/>
  <c r="BH157" i="2"/>
  <c r="BG157" i="2"/>
  <c r="BF157" i="2"/>
  <c r="T157" i="2"/>
  <c r="R157" i="2"/>
  <c r="P157" i="2"/>
  <c r="BI156" i="2"/>
  <c r="BH156" i="2"/>
  <c r="BG156" i="2"/>
  <c r="BF156" i="2"/>
  <c r="T156" i="2"/>
  <c r="R156" i="2"/>
  <c r="P156" i="2"/>
  <c r="BI155" i="2"/>
  <c r="BH155" i="2"/>
  <c r="BG155" i="2"/>
  <c r="BF155" i="2"/>
  <c r="T155" i="2"/>
  <c r="R155" i="2"/>
  <c r="P155" i="2"/>
  <c r="BI154" i="2"/>
  <c r="BH154" i="2"/>
  <c r="BG154" i="2"/>
  <c r="BF154" i="2"/>
  <c r="T154" i="2"/>
  <c r="R154" i="2"/>
  <c r="P154" i="2"/>
  <c r="BI153" i="2"/>
  <c r="BH153" i="2"/>
  <c r="BG153" i="2"/>
  <c r="BF153" i="2"/>
  <c r="T153" i="2"/>
  <c r="R153" i="2"/>
  <c r="P153" i="2"/>
  <c r="BI152" i="2"/>
  <c r="BH152" i="2"/>
  <c r="BG152" i="2"/>
  <c r="BF152" i="2"/>
  <c r="T152" i="2"/>
  <c r="R152" i="2"/>
  <c r="P152" i="2"/>
  <c r="BI151" i="2"/>
  <c r="BH151" i="2"/>
  <c r="BG151" i="2"/>
  <c r="BF151" i="2"/>
  <c r="T151" i="2"/>
  <c r="R151" i="2"/>
  <c r="P151" i="2"/>
  <c r="BI150" i="2"/>
  <c r="BH150" i="2"/>
  <c r="BG150" i="2"/>
  <c r="BF150" i="2"/>
  <c r="T150" i="2"/>
  <c r="R150" i="2"/>
  <c r="P150" i="2"/>
  <c r="BI149" i="2"/>
  <c r="BH149" i="2"/>
  <c r="BG149" i="2"/>
  <c r="BF149" i="2"/>
  <c r="T149" i="2"/>
  <c r="R149" i="2"/>
  <c r="P149" i="2"/>
  <c r="BI148" i="2"/>
  <c r="BH148" i="2"/>
  <c r="BG148" i="2"/>
  <c r="BF148" i="2"/>
  <c r="T148" i="2"/>
  <c r="R148" i="2"/>
  <c r="P148" i="2"/>
  <c r="BI147" i="2"/>
  <c r="BH147" i="2"/>
  <c r="BG147" i="2"/>
  <c r="BF147" i="2"/>
  <c r="T147" i="2"/>
  <c r="R147" i="2"/>
  <c r="P147" i="2"/>
  <c r="BI146" i="2"/>
  <c r="BH146" i="2"/>
  <c r="BG146" i="2"/>
  <c r="BF146" i="2"/>
  <c r="T146" i="2"/>
  <c r="R146" i="2"/>
  <c r="P146" i="2"/>
  <c r="BI145" i="2"/>
  <c r="BH145" i="2"/>
  <c r="BG145" i="2"/>
  <c r="BF145" i="2"/>
  <c r="T145" i="2"/>
  <c r="R145" i="2"/>
  <c r="P145" i="2"/>
  <c r="BI144" i="2"/>
  <c r="BH144" i="2"/>
  <c r="BG144" i="2"/>
  <c r="BF144" i="2"/>
  <c r="T144" i="2"/>
  <c r="R144" i="2"/>
  <c r="P144" i="2"/>
  <c r="BI143" i="2"/>
  <c r="BH143" i="2"/>
  <c r="BG143" i="2"/>
  <c r="BF143" i="2"/>
  <c r="T143" i="2"/>
  <c r="R143" i="2"/>
  <c r="P143" i="2"/>
  <c r="BI142" i="2"/>
  <c r="BH142" i="2"/>
  <c r="BG142" i="2"/>
  <c r="BF142" i="2"/>
  <c r="T142" i="2"/>
  <c r="R142" i="2"/>
  <c r="P142" i="2"/>
  <c r="BI141" i="2"/>
  <c r="BH141" i="2"/>
  <c r="BG141" i="2"/>
  <c r="BF141" i="2"/>
  <c r="T141" i="2"/>
  <c r="R141" i="2"/>
  <c r="P141" i="2"/>
  <c r="BI140" i="2"/>
  <c r="BH140" i="2"/>
  <c r="BG140" i="2"/>
  <c r="BF140" i="2"/>
  <c r="T140" i="2"/>
  <c r="R140" i="2"/>
  <c r="P140" i="2"/>
  <c r="BI139" i="2"/>
  <c r="BH139" i="2"/>
  <c r="BG139" i="2"/>
  <c r="BF139" i="2"/>
  <c r="T139" i="2"/>
  <c r="R139" i="2"/>
  <c r="P139" i="2"/>
  <c r="BI138" i="2"/>
  <c r="BH138" i="2"/>
  <c r="BG138" i="2"/>
  <c r="BF138" i="2"/>
  <c r="T138" i="2"/>
  <c r="R138" i="2"/>
  <c r="P138" i="2"/>
  <c r="BI137" i="2"/>
  <c r="BH137" i="2"/>
  <c r="BG137" i="2"/>
  <c r="BF137" i="2"/>
  <c r="T137" i="2"/>
  <c r="R137" i="2"/>
  <c r="P137" i="2"/>
  <c r="BI136" i="2"/>
  <c r="BH136" i="2"/>
  <c r="BG136" i="2"/>
  <c r="BF136" i="2"/>
  <c r="T136" i="2"/>
  <c r="R136" i="2"/>
  <c r="P136" i="2"/>
  <c r="BI135" i="2"/>
  <c r="BH135" i="2"/>
  <c r="BG135" i="2"/>
  <c r="BF135" i="2"/>
  <c r="T135" i="2"/>
  <c r="R135" i="2"/>
  <c r="P135" i="2"/>
  <c r="BI134" i="2"/>
  <c r="BH134" i="2"/>
  <c r="BG134" i="2"/>
  <c r="BF134" i="2"/>
  <c r="T134" i="2"/>
  <c r="R134" i="2"/>
  <c r="P134" i="2"/>
  <c r="BI133" i="2"/>
  <c r="BH133" i="2"/>
  <c r="BG133" i="2"/>
  <c r="BF133" i="2"/>
  <c r="T133" i="2"/>
  <c r="R133" i="2"/>
  <c r="P133" i="2"/>
  <c r="BI132" i="2"/>
  <c r="BH132" i="2"/>
  <c r="BG132" i="2"/>
  <c r="BF132" i="2"/>
  <c r="T132" i="2"/>
  <c r="R132" i="2"/>
  <c r="P132" i="2"/>
  <c r="BI131" i="2"/>
  <c r="BH131" i="2"/>
  <c r="BG131" i="2"/>
  <c r="BF131" i="2"/>
  <c r="T131" i="2"/>
  <c r="R131" i="2"/>
  <c r="P131" i="2"/>
  <c r="BI130" i="2"/>
  <c r="BH130" i="2"/>
  <c r="BG130" i="2"/>
  <c r="BF130" i="2"/>
  <c r="T130" i="2"/>
  <c r="R130" i="2"/>
  <c r="P130" i="2"/>
  <c r="BI129" i="2"/>
  <c r="BH129" i="2"/>
  <c r="BG129" i="2"/>
  <c r="BF129" i="2"/>
  <c r="T129" i="2"/>
  <c r="R129" i="2"/>
  <c r="P129" i="2"/>
  <c r="BI128" i="2"/>
  <c r="BH128" i="2"/>
  <c r="BG128" i="2"/>
  <c r="BF128" i="2"/>
  <c r="T128" i="2"/>
  <c r="R128" i="2"/>
  <c r="P128" i="2"/>
  <c r="BI127" i="2"/>
  <c r="BH127" i="2"/>
  <c r="BG127" i="2"/>
  <c r="BF127" i="2"/>
  <c r="T127" i="2"/>
  <c r="R127" i="2"/>
  <c r="P127" i="2"/>
  <c r="BI126" i="2"/>
  <c r="BH126" i="2"/>
  <c r="BG126" i="2"/>
  <c r="BF126" i="2"/>
  <c r="T126" i="2"/>
  <c r="R126" i="2"/>
  <c r="P126" i="2"/>
  <c r="BI125" i="2"/>
  <c r="BH125" i="2"/>
  <c r="BG125" i="2"/>
  <c r="BF125" i="2"/>
  <c r="T125" i="2"/>
  <c r="R125" i="2"/>
  <c r="P125" i="2"/>
  <c r="BI124" i="2"/>
  <c r="BH124" i="2"/>
  <c r="BG124" i="2"/>
  <c r="BF124" i="2"/>
  <c r="T124" i="2"/>
  <c r="R124" i="2"/>
  <c r="P124" i="2"/>
  <c r="BI123" i="2"/>
  <c r="BH123" i="2"/>
  <c r="BG123" i="2"/>
  <c r="BF123" i="2"/>
  <c r="T123" i="2"/>
  <c r="R123" i="2"/>
  <c r="P123" i="2"/>
  <c r="BI122" i="2"/>
  <c r="BH122" i="2"/>
  <c r="BG122" i="2"/>
  <c r="BF122" i="2"/>
  <c r="T122" i="2"/>
  <c r="R122" i="2"/>
  <c r="P122" i="2"/>
  <c r="F113" i="2"/>
  <c r="E111" i="2"/>
  <c r="F89" i="2"/>
  <c r="E87" i="2"/>
  <c r="J24" i="2"/>
  <c r="E24" i="2"/>
  <c r="J116" i="2" s="1"/>
  <c r="J23" i="2"/>
  <c r="J21" i="2"/>
  <c r="E21" i="2"/>
  <c r="J115" i="2" s="1"/>
  <c r="J20" i="2"/>
  <c r="J18" i="2"/>
  <c r="E18" i="2"/>
  <c r="F116" i="2" s="1"/>
  <c r="J17" i="2"/>
  <c r="J15" i="2"/>
  <c r="E15" i="2"/>
  <c r="F115" i="2" s="1"/>
  <c r="J14" i="2"/>
  <c r="J12" i="2"/>
  <c r="J89" i="2" s="1"/>
  <c r="E7" i="2"/>
  <c r="E109" i="2" s="1"/>
  <c r="L90" i="1"/>
  <c r="AM90" i="1"/>
  <c r="AM89" i="1"/>
  <c r="L89" i="1"/>
  <c r="AM87" i="1"/>
  <c r="L87" i="1"/>
  <c r="L85" i="1"/>
  <c r="L84" i="1"/>
  <c r="J157" i="2"/>
  <c r="J190" i="2"/>
  <c r="BK179" i="2"/>
  <c r="AS102" i="1"/>
  <c r="J134" i="2"/>
  <c r="J372" i="3"/>
  <c r="BK278" i="3"/>
  <c r="BK383" i="3"/>
  <c r="BK320" i="3"/>
  <c r="BK343" i="3"/>
  <c r="J303" i="3"/>
  <c r="BK426" i="3"/>
  <c r="J316" i="3"/>
  <c r="BK377" i="3"/>
  <c r="J236" i="3"/>
  <c r="BK425" i="3"/>
  <c r="BK333" i="3"/>
  <c r="J206" i="3"/>
  <c r="BK372" i="3"/>
  <c r="BK301" i="3"/>
  <c r="BK209" i="3"/>
  <c r="J146" i="3"/>
  <c r="J323" i="3"/>
  <c r="J142" i="3"/>
  <c r="J257" i="3"/>
  <c r="BK296" i="3"/>
  <c r="BK136" i="4"/>
  <c r="J136" i="4"/>
  <c r="J141" i="4"/>
  <c r="J133" i="4"/>
  <c r="J127" i="4"/>
  <c r="BK177" i="5"/>
  <c r="BK234" i="5"/>
  <c r="J357" i="5"/>
  <c r="J244" i="5"/>
  <c r="BK125" i="5"/>
  <c r="J214" i="5"/>
  <c r="BK196" i="5"/>
  <c r="BK162" i="5"/>
  <c r="BK214" i="5"/>
  <c r="BK126" i="5"/>
  <c r="BK406" i="5"/>
  <c r="J163" i="5"/>
  <c r="BK379" i="5"/>
  <c r="BK200" i="5"/>
  <c r="BK358" i="5"/>
  <c r="BK250" i="5"/>
  <c r="BK393" i="5"/>
  <c r="J385" i="5"/>
  <c r="J190" i="6"/>
  <c r="J282" i="6"/>
  <c r="BK194" i="6"/>
  <c r="BK134" i="6"/>
  <c r="J222" i="6"/>
  <c r="J248" i="6"/>
  <c r="J172" i="6"/>
  <c r="BK137" i="6"/>
  <c r="BK127" i="7"/>
  <c r="BK122" i="7"/>
  <c r="J121" i="7"/>
  <c r="BK145" i="8"/>
  <c r="J145" i="8"/>
  <c r="BK152" i="8"/>
  <c r="BK129" i="8"/>
  <c r="BK157" i="8"/>
  <c r="J127" i="8"/>
  <c r="J132" i="8"/>
  <c r="J133" i="8"/>
  <c r="J122" i="8"/>
  <c r="J337" i="9"/>
  <c r="BK229" i="9"/>
  <c r="BK340" i="9"/>
  <c r="J308" i="9"/>
  <c r="J310" i="9"/>
  <c r="J366" i="9"/>
  <c r="BK235" i="9"/>
  <c r="BK355" i="9"/>
  <c r="BK295" i="9"/>
  <c r="J367" i="9"/>
  <c r="BK251" i="9"/>
  <c r="BK370" i="9"/>
  <c r="BK351" i="9"/>
  <c r="J210" i="9"/>
  <c r="J373" i="9"/>
  <c r="J319" i="9"/>
  <c r="BK172" i="9"/>
  <c r="BK360" i="9"/>
  <c r="BK293" i="9"/>
  <c r="J146" i="9"/>
  <c r="J325" i="9"/>
  <c r="BK380" i="9"/>
  <c r="BK338" i="9"/>
  <c r="BK140" i="9"/>
  <c r="BK336" i="9"/>
  <c r="J162" i="9"/>
  <c r="BK145" i="10"/>
  <c r="J135" i="10"/>
  <c r="J129" i="11"/>
  <c r="J133" i="11"/>
  <c r="BK139" i="11"/>
  <c r="J132" i="11"/>
  <c r="BK122" i="11"/>
  <c r="J136" i="12"/>
  <c r="BK196" i="12"/>
  <c r="BK161" i="12"/>
  <c r="J206" i="12"/>
  <c r="BK160" i="12"/>
  <c r="BK146" i="12"/>
  <c r="BK203" i="12"/>
  <c r="J176" i="12"/>
  <c r="J134" i="12"/>
  <c r="J153" i="12"/>
  <c r="J185" i="12"/>
  <c r="BK129" i="12"/>
  <c r="J164" i="12"/>
  <c r="J131" i="12"/>
  <c r="BK178" i="12"/>
  <c r="J129" i="12"/>
  <c r="BK135" i="12"/>
  <c r="J142" i="13"/>
  <c r="BK143" i="13"/>
  <c r="BK136" i="14"/>
  <c r="BK128" i="14"/>
  <c r="BK131" i="14"/>
  <c r="J147" i="15"/>
  <c r="J137" i="15"/>
  <c r="J145" i="15"/>
  <c r="BK126" i="15"/>
  <c r="F36" i="16"/>
  <c r="BA112" i="1"/>
  <c r="BK194" i="2"/>
  <c r="J172" i="2"/>
  <c r="BK138" i="2"/>
  <c r="J170" i="2"/>
  <c r="BK176" i="2"/>
  <c r="BK134" i="2"/>
  <c r="J156" i="2"/>
  <c r="BK195" i="2"/>
  <c r="BK180" i="2"/>
  <c r="BK192" i="2"/>
  <c r="J164" i="2"/>
  <c r="J161" i="2"/>
  <c r="J128" i="2"/>
  <c r="BK170" i="2"/>
  <c r="BK156" i="2"/>
  <c r="BK132" i="2"/>
  <c r="BK145" i="2"/>
  <c r="J415" i="3"/>
  <c r="BK281" i="3"/>
  <c r="J164" i="3"/>
  <c r="BK330" i="3"/>
  <c r="BK176" i="3"/>
  <c r="BK314" i="3"/>
  <c r="J427" i="3"/>
  <c r="BK327" i="3"/>
  <c r="J224" i="3"/>
  <c r="J319" i="3"/>
  <c r="J212" i="3"/>
  <c r="BK422" i="3"/>
  <c r="J324" i="3"/>
  <c r="J225" i="3"/>
  <c r="BK400" i="3"/>
  <c r="J341" i="3"/>
  <c r="BK246" i="3"/>
  <c r="J159" i="3"/>
  <c r="J305" i="3"/>
  <c r="BK191" i="3"/>
  <c r="BK231" i="3"/>
  <c r="J129" i="4"/>
  <c r="J138" i="4"/>
  <c r="BK174" i="5"/>
  <c r="BK341" i="5"/>
  <c r="J365" i="5"/>
  <c r="J318" i="5"/>
  <c r="J237" i="5"/>
  <c r="BK142" i="5"/>
  <c r="BK290" i="5"/>
  <c r="J183" i="5"/>
  <c r="J145" i="5"/>
  <c r="J177" i="5"/>
  <c r="BK439" i="5"/>
  <c r="BK244" i="5"/>
  <c r="BK402" i="5"/>
  <c r="J134" i="6"/>
  <c r="BK268" i="6"/>
  <c r="BK272" i="6"/>
  <c r="BK123" i="6"/>
  <c r="J132" i="7"/>
  <c r="J120" i="7"/>
  <c r="J158" i="8"/>
  <c r="BK165" i="8"/>
  <c r="BK137" i="8"/>
  <c r="BK142" i="8"/>
  <c r="J160" i="8"/>
  <c r="BK155" i="8"/>
  <c r="BK135" i="8"/>
  <c r="J147" i="8"/>
  <c r="J123" i="8"/>
  <c r="J131" i="8"/>
  <c r="J139" i="8"/>
  <c r="BK342" i="9"/>
  <c r="J214" i="9"/>
  <c r="J335" i="9"/>
  <c r="BK198" i="9"/>
  <c r="BK328" i="9"/>
  <c r="J148" i="10"/>
  <c r="J139" i="10"/>
  <c r="BK140" i="10"/>
  <c r="J135" i="11"/>
  <c r="J124" i="11"/>
  <c r="J139" i="11"/>
  <c r="BK143" i="11"/>
  <c r="BK126" i="11"/>
  <c r="BK206" i="12"/>
  <c r="BK151" i="12"/>
  <c r="J190" i="12"/>
  <c r="J148" i="12"/>
  <c r="BK157" i="12"/>
  <c r="BK144" i="13"/>
  <c r="BK129" i="13"/>
  <c r="J134" i="14"/>
  <c r="J126" i="14"/>
  <c r="BK125" i="14"/>
  <c r="J143" i="15"/>
  <c r="J136" i="15"/>
  <c r="J144" i="15"/>
  <c r="BK125" i="15"/>
  <c r="J196" i="2"/>
  <c r="J183" i="2"/>
  <c r="J146" i="2"/>
  <c r="J177" i="2"/>
  <c r="J178" i="2"/>
  <c r="BK172" i="2"/>
  <c r="BK148" i="2"/>
  <c r="J127" i="2"/>
  <c r="BK136" i="2"/>
  <c r="BK193" i="2"/>
  <c r="J187" i="2"/>
  <c r="J173" i="2"/>
  <c r="J149" i="2"/>
  <c r="J195" i="2"/>
  <c r="J182" i="2"/>
  <c r="J143" i="2"/>
  <c r="BK196" i="2"/>
  <c r="BK141" i="2"/>
  <c r="J154" i="2"/>
  <c r="BK166" i="2"/>
  <c r="J138" i="2"/>
  <c r="BK130" i="2"/>
  <c r="BK135" i="2"/>
  <c r="BK315" i="3"/>
  <c r="J228" i="3"/>
  <c r="J406" i="3"/>
  <c r="J340" i="3"/>
  <c r="BK319" i="3"/>
  <c r="BK131" i="3"/>
  <c r="BK326" i="3"/>
  <c r="BK224" i="3"/>
  <c r="BK347" i="3"/>
  <c r="J231" i="3"/>
  <c r="J347" i="3"/>
  <c r="J284" i="3"/>
  <c r="J209" i="3"/>
  <c r="BK397" i="3"/>
  <c r="BK305" i="3"/>
  <c r="BK268" i="3"/>
  <c r="BK142" i="3"/>
  <c r="BK415" i="3"/>
  <c r="J343" i="3"/>
  <c r="BK302" i="3"/>
  <c r="BK206" i="3"/>
  <c r="BK153" i="3"/>
  <c r="BK340" i="3"/>
  <c r="J281" i="3"/>
  <c r="J178" i="3"/>
  <c r="BK329" i="3"/>
  <c r="J251" i="3"/>
  <c r="J318" i="3"/>
  <c r="BK256" i="3"/>
  <c r="J124" i="4"/>
  <c r="BK124" i="4"/>
  <c r="BK132" i="4"/>
  <c r="BK135" i="4"/>
  <c r="J132" i="4"/>
  <c r="BK122" i="4"/>
  <c r="BK190" i="5"/>
  <c r="BK382" i="5"/>
  <c r="J255" i="5"/>
  <c r="J351" i="5"/>
  <c r="J248" i="5"/>
  <c r="BK163" i="5"/>
  <c r="J126" i="5"/>
  <c r="BK281" i="5"/>
  <c r="BK300" i="5"/>
  <c r="J290" i="5"/>
  <c r="J156" i="5"/>
  <c r="BK293" i="5"/>
  <c r="BK156" i="5"/>
  <c r="J443" i="5"/>
  <c r="BK318" i="5"/>
  <c r="J456" i="5"/>
  <c r="J382" i="5"/>
  <c r="BK274" i="5"/>
  <c r="J166" i="5"/>
  <c r="J406" i="5"/>
  <c r="BK303" i="5"/>
  <c r="J419" i="5"/>
  <c r="J439" i="5"/>
  <c r="J368" i="5"/>
  <c r="J129" i="5"/>
  <c r="J314" i="6"/>
  <c r="BK222" i="6"/>
  <c r="J240" i="6"/>
  <c r="J127" i="6"/>
  <c r="BK230" i="6"/>
  <c r="J137" i="6"/>
  <c r="J244" i="6"/>
  <c r="BK240" i="6"/>
  <c r="BK190" i="6"/>
  <c r="J145" i="6"/>
  <c r="BK119" i="7"/>
  <c r="J127" i="7"/>
  <c r="BK161" i="8"/>
  <c r="BK164" i="8"/>
  <c r="J164" i="8"/>
  <c r="J136" i="8"/>
  <c r="BK158" i="8"/>
  <c r="BK146" i="8"/>
  <c r="J129" i="8"/>
  <c r="J146" i="8"/>
  <c r="J135" i="8"/>
  <c r="J138" i="8"/>
  <c r="J130" i="8"/>
  <c r="J125" i="8"/>
  <c r="BK333" i="9"/>
  <c r="J255" i="9"/>
  <c r="J198" i="9"/>
  <c r="J334" i="9"/>
  <c r="BK307" i="9"/>
  <c r="BK312" i="9"/>
  <c r="BK154" i="9"/>
  <c r="BK283" i="9"/>
  <c r="J206" i="9"/>
  <c r="BK321" i="9"/>
  <c r="BK256" i="9"/>
  <c r="BK146" i="9"/>
  <c r="J257" i="9"/>
  <c r="J168" i="9"/>
  <c r="BK353" i="9"/>
  <c r="BK335" i="9"/>
  <c r="BK180" i="9"/>
  <c r="BK386" i="9"/>
  <c r="BK346" i="9"/>
  <c r="BK313" i="9"/>
  <c r="J386" i="9"/>
  <c r="J376" i="9"/>
  <c r="J239" i="9"/>
  <c r="J368" i="9"/>
  <c r="BK343" i="9"/>
  <c r="BK184" i="9"/>
  <c r="J355" i="9"/>
  <c r="J324" i="9"/>
  <c r="J303" i="9"/>
  <c r="J356" i="9"/>
  <c r="BK331" i="9"/>
  <c r="J229" i="9"/>
  <c r="BK141" i="10"/>
  <c r="J146" i="10"/>
  <c r="BK141" i="11"/>
  <c r="BK130" i="11"/>
  <c r="J123" i="11"/>
  <c r="BK131" i="11"/>
  <c r="BK140" i="11"/>
  <c r="BK133" i="11"/>
  <c r="BK124" i="11"/>
  <c r="BK209" i="12"/>
  <c r="J142" i="12"/>
  <c r="J178" i="12"/>
  <c r="J147" i="12"/>
  <c r="J204" i="12"/>
  <c r="BK188" i="12"/>
  <c r="BK141" i="12"/>
  <c r="J135" i="12"/>
  <c r="BK140" i="12"/>
  <c r="J138" i="12"/>
  <c r="J157" i="12"/>
  <c r="BK139" i="12"/>
  <c r="BK134" i="12"/>
  <c r="J133" i="12"/>
  <c r="J129" i="13"/>
  <c r="J138" i="14"/>
  <c r="BK132" i="14"/>
  <c r="J129" i="14"/>
  <c r="J148" i="15"/>
  <c r="BK187" i="2"/>
  <c r="J145" i="2"/>
  <c r="J171" i="2"/>
  <c r="J123" i="2"/>
  <c r="J174" i="2"/>
  <c r="J150" i="2"/>
  <c r="AS106" i="1"/>
  <c r="J162" i="2"/>
  <c r="J184" i="2"/>
  <c r="BK160" i="2"/>
  <c r="BK162" i="2"/>
  <c r="J135" i="2"/>
  <c r="J167" i="2"/>
  <c r="BK137" i="2"/>
  <c r="BK163" i="2"/>
  <c r="BK430" i="3"/>
  <c r="J326" i="3"/>
  <c r="J218" i="3"/>
  <c r="BK317" i="3"/>
  <c r="J430" i="3"/>
  <c r="J363" i="3"/>
  <c r="J315" i="3"/>
  <c r="BK316" i="3"/>
  <c r="BK202" i="3"/>
  <c r="J400" i="3"/>
  <c r="BK325" i="3"/>
  <c r="BK196" i="3"/>
  <c r="BK359" i="3"/>
  <c r="BK303" i="3"/>
  <c r="J222" i="3"/>
  <c r="J176" i="3"/>
  <c r="J344" i="3"/>
  <c r="BK218" i="3"/>
  <c r="BK318" i="3"/>
  <c r="BK311" i="3"/>
  <c r="J179" i="3"/>
  <c r="BK129" i="4"/>
  <c r="BK141" i="4"/>
  <c r="J144" i="4"/>
  <c r="BK180" i="5"/>
  <c r="BK357" i="5"/>
  <c r="BK186" i="5"/>
  <c r="BK326" i="5"/>
  <c r="BK249" i="5"/>
  <c r="J137" i="5"/>
  <c r="J293" i="5"/>
  <c r="J249" i="5"/>
  <c r="J197" i="5"/>
  <c r="BK355" i="5"/>
  <c r="BK129" i="5"/>
  <c r="J371" i="5"/>
  <c r="J409" i="5"/>
  <c r="BK263" i="5"/>
  <c r="BK157" i="5"/>
  <c r="J326" i="5"/>
  <c r="BK166" i="5"/>
  <c r="BK447" i="5"/>
  <c r="BK210" i="5"/>
  <c r="BK315" i="6"/>
  <c r="BK210" i="6"/>
  <c r="J131" i="6"/>
  <c r="J226" i="6"/>
  <c r="BK285" i="6"/>
  <c r="BK282" i="6"/>
  <c r="J315" i="6"/>
  <c r="BK182" i="6"/>
  <c r="J153" i="6"/>
  <c r="BK123" i="7"/>
  <c r="J165" i="8"/>
  <c r="J161" i="8"/>
  <c r="BK125" i="8"/>
  <c r="BK139" i="8"/>
  <c r="J153" i="8"/>
  <c r="BK128" i="8"/>
  <c r="J142" i="8"/>
  <c r="J128" i="8"/>
  <c r="BK122" i="8"/>
  <c r="J350" i="9"/>
  <c r="J225" i="9"/>
  <c r="J358" i="9"/>
  <c r="J311" i="9"/>
  <c r="BK365" i="9"/>
  <c r="J260" i="9"/>
  <c r="BK318" i="9"/>
  <c r="BK168" i="9"/>
  <c r="J344" i="9"/>
  <c r="J293" i="9"/>
  <c r="BK150" i="9"/>
  <c r="BK188" i="9"/>
  <c r="J341" i="9"/>
  <c r="J384" i="9"/>
  <c r="BK341" i="9"/>
  <c r="J290" i="9"/>
  <c r="BK347" i="9"/>
  <c r="BK255" i="9"/>
  <c r="J363" i="9"/>
  <c r="BK323" i="9"/>
  <c r="BK382" i="9"/>
  <c r="J330" i="9"/>
  <c r="J194" i="9"/>
  <c r="J329" i="9"/>
  <c r="BK148" i="10"/>
  <c r="BK139" i="10"/>
  <c r="J125" i="10"/>
  <c r="J125" i="11"/>
  <c r="J140" i="11"/>
  <c r="J141" i="11"/>
  <c r="J130" i="11"/>
  <c r="BK167" i="12"/>
  <c r="J186" i="12"/>
  <c r="J210" i="12"/>
  <c r="J180" i="12"/>
  <c r="BK153" i="12"/>
  <c r="BK132" i="12"/>
  <c r="BK190" i="12"/>
  <c r="J150" i="12"/>
  <c r="BK154" i="12"/>
  <c r="J188" i="12"/>
  <c r="BK179" i="12"/>
  <c r="J183" i="12"/>
  <c r="J158" i="12"/>
  <c r="J196" i="12"/>
  <c r="J151" i="12"/>
  <c r="J172" i="12"/>
  <c r="J184" i="12"/>
  <c r="J168" i="12"/>
  <c r="BK135" i="13"/>
  <c r="J132" i="14"/>
  <c r="J127" i="14"/>
  <c r="J133" i="14"/>
  <c r="BK122" i="14"/>
  <c r="J141" i="15"/>
  <c r="J125" i="15"/>
  <c r="BK141" i="15"/>
  <c r="BK186" i="2"/>
  <c r="BK182" i="2"/>
  <c r="BK143" i="2"/>
  <c r="BK175" i="2"/>
  <c r="BK154" i="2"/>
  <c r="J153" i="2"/>
  <c r="J122" i="2"/>
  <c r="J126" i="2"/>
  <c r="J181" i="2"/>
  <c r="J168" i="2"/>
  <c r="BK128" i="2"/>
  <c r="BK181" i="2"/>
  <c r="J160" i="2"/>
  <c r="J129" i="2"/>
  <c r="BK149" i="2"/>
  <c r="J151" i="2"/>
  <c r="BK124" i="2"/>
  <c r="BK127" i="2"/>
  <c r="BK323" i="3"/>
  <c r="J268" i="3"/>
  <c r="J175" i="3"/>
  <c r="BK136" i="3"/>
  <c r="BK342" i="3"/>
  <c r="J292" i="3"/>
  <c r="BK164" i="3"/>
  <c r="J330" i="3"/>
  <c r="BK262" i="3"/>
  <c r="BK406" i="3"/>
  <c r="J158" i="3"/>
  <c r="BK199" i="3"/>
  <c r="J122" i="4"/>
  <c r="BK133" i="4"/>
  <c r="J148" i="4"/>
  <c r="J355" i="5"/>
  <c r="J361" i="5"/>
  <c r="J393" i="5"/>
  <c r="J347" i="5"/>
  <c r="J274" i="5"/>
  <c r="BK158" i="5"/>
  <c r="BK304" i="5"/>
  <c r="BK368" i="5"/>
  <c r="BK278" i="5"/>
  <c r="BK347" i="5"/>
  <c r="J158" i="5"/>
  <c r="J375" i="5"/>
  <c r="J124" i="5"/>
  <c r="BK313" i="5"/>
  <c r="J251" i="5"/>
  <c r="J453" i="5"/>
  <c r="J297" i="5"/>
  <c r="J398" i="5"/>
  <c r="BK410" i="5"/>
  <c r="J193" i="5"/>
  <c r="BK176" i="6"/>
  <c r="BK226" i="6"/>
  <c r="J194" i="6"/>
  <c r="BK252" i="6"/>
  <c r="BK311" i="6"/>
  <c r="J276" i="6"/>
  <c r="BK145" i="6"/>
  <c r="BK172" i="6"/>
  <c r="BK127" i="6"/>
  <c r="BK120" i="7"/>
  <c r="J122" i="7"/>
  <c r="BK154" i="8"/>
  <c r="BK148" i="8"/>
  <c r="BK150" i="8"/>
  <c r="BK127" i="8"/>
  <c r="BK133" i="8"/>
  <c r="J137" i="8"/>
  <c r="BK136" i="8"/>
  <c r="BK134" i="8"/>
  <c r="BK319" i="9"/>
  <c r="BK359" i="9"/>
  <c r="BK325" i="9"/>
  <c r="BK194" i="9"/>
  <c r="BK308" i="9"/>
  <c r="J362" i="9"/>
  <c r="J217" i="9"/>
  <c r="J158" i="9"/>
  <c r="J348" i="9"/>
  <c r="J302" i="9"/>
  <c r="BK206" i="9"/>
  <c r="J258" i="9"/>
  <c r="BK361" i="9"/>
  <c r="BK337" i="9"/>
  <c r="BK176" i="9"/>
  <c r="BK363" i="9"/>
  <c r="BK314" i="9"/>
  <c r="BK133" i="9"/>
  <c r="J295" i="9"/>
  <c r="J382" i="9"/>
  <c r="J361" i="9"/>
  <c r="BK221" i="9"/>
  <c r="BK356" i="9"/>
  <c r="J315" i="9"/>
  <c r="BK373" i="9"/>
  <c r="BK334" i="9"/>
  <c r="J129" i="10"/>
  <c r="J131" i="10"/>
  <c r="BK129" i="10"/>
  <c r="J137" i="11"/>
  <c r="BK142" i="11"/>
  <c r="BK127" i="11"/>
  <c r="J134" i="11"/>
  <c r="BK121" i="11"/>
  <c r="J161" i="12"/>
  <c r="BK197" i="12"/>
  <c r="J181" i="12"/>
  <c r="J208" i="12"/>
  <c r="J179" i="12"/>
  <c r="J152" i="12"/>
  <c r="BK205" i="12"/>
  <c r="J191" i="12"/>
  <c r="BK159" i="12"/>
  <c r="J197" i="12"/>
  <c r="J139" i="12"/>
  <c r="BK186" i="12"/>
  <c r="J194" i="12"/>
  <c r="BK173" i="12"/>
  <c r="J130" i="12"/>
  <c r="BK164" i="12"/>
  <c r="J146" i="12"/>
  <c r="J173" i="12"/>
  <c r="BK182" i="12"/>
  <c r="J162" i="12"/>
  <c r="J135" i="13"/>
  <c r="J128" i="14"/>
  <c r="BK121" i="14"/>
  <c r="BK123" i="14"/>
  <c r="BK126" i="14"/>
  <c r="BK145" i="15"/>
  <c r="BK142" i="15"/>
  <c r="J142" i="15"/>
  <c r="J121" i="16"/>
  <c r="BK185" i="2"/>
  <c r="J166" i="2"/>
  <c r="BK140" i="2"/>
  <c r="BK159" i="2"/>
  <c r="BK151" i="2"/>
  <c r="J142" i="2"/>
  <c r="J192" i="2"/>
  <c r="J176" i="2"/>
  <c r="J140" i="2"/>
  <c r="J185" i="2"/>
  <c r="BK178" i="2"/>
  <c r="J148" i="2"/>
  <c r="J137" i="2"/>
  <c r="BK150" i="2"/>
  <c r="BK165" i="2"/>
  <c r="J131" i="2"/>
  <c r="J136" i="2"/>
  <c r="J425" i="3"/>
  <c r="J320" i="3"/>
  <c r="BK223" i="3"/>
  <c r="BK427" i="3"/>
  <c r="BK341" i="3"/>
  <c r="BK122" i="3"/>
  <c r="J302" i="3"/>
  <c r="J409" i="3"/>
  <c r="BK321" i="3"/>
  <c r="J202" i="3"/>
  <c r="J262" i="3"/>
  <c r="BK182" i="3"/>
  <c r="BK336" i="3"/>
  <c r="J269" i="3"/>
  <c r="J389" i="3"/>
  <c r="J290" i="3"/>
  <c r="J422" i="3"/>
  <c r="BK269" i="3"/>
  <c r="J153" i="3"/>
  <c r="J311" i="3"/>
  <c r="J317" i="3"/>
  <c r="BK159" i="3"/>
  <c r="J154" i="4"/>
  <c r="BK148" i="4"/>
  <c r="BK237" i="5"/>
  <c r="J307" i="5"/>
  <c r="J123" i="5"/>
  <c r="J332" i="5"/>
  <c r="BK289" i="5"/>
  <c r="J186" i="5"/>
  <c r="BK123" i="5"/>
  <c r="BK335" i="5"/>
  <c r="J281" i="5"/>
  <c r="J142" i="5"/>
  <c r="J196" i="5"/>
  <c r="BK453" i="5"/>
  <c r="BK240" i="5"/>
  <c r="J329" i="5"/>
  <c r="BK206" i="5"/>
  <c r="BK365" i="5"/>
  <c r="BK169" i="5"/>
  <c r="J379" i="5"/>
  <c r="BK371" i="5"/>
  <c r="BK124" i="5"/>
  <c r="BK163" i="6"/>
  <c r="J260" i="6"/>
  <c r="BK157" i="6"/>
  <c r="BK218" i="6"/>
  <c r="J264" i="6"/>
  <c r="J176" i="6"/>
  <c r="J256" i="6"/>
  <c r="BK186" i="6"/>
  <c r="J126" i="7"/>
  <c r="BK121" i="7"/>
  <c r="J152" i="8"/>
  <c r="J154" i="8"/>
  <c r="J155" i="8"/>
  <c r="J162" i="8"/>
  <c r="J150" i="8"/>
  <c r="BK123" i="8"/>
  <c r="J148" i="8"/>
  <c r="BK141" i="8"/>
  <c r="BK131" i="8"/>
  <c r="J371" i="9"/>
  <c r="J216" i="9"/>
  <c r="BK357" i="9"/>
  <c r="BK309" i="9"/>
  <c r="J352" i="9"/>
  <c r="J314" i="9"/>
  <c r="J184" i="9"/>
  <c r="BK369" i="9"/>
  <c r="J342" i="9"/>
  <c r="BK257" i="9"/>
  <c r="BK348" i="9"/>
  <c r="BK245" i="9"/>
  <c r="J360" i="9"/>
  <c r="BK324" i="9"/>
  <c r="J377" i="9"/>
  <c r="BK320" i="9"/>
  <c r="BK137" i="9"/>
  <c r="BK350" i="9"/>
  <c r="BK260" i="9"/>
  <c r="J380" i="9"/>
  <c r="J318" i="9"/>
  <c r="J381" i="9"/>
  <c r="J347" i="9"/>
  <c r="J304" i="9"/>
  <c r="J338" i="9"/>
  <c r="J235" i="9"/>
  <c r="J140" i="10"/>
  <c r="J143" i="11"/>
  <c r="J126" i="11"/>
  <c r="BK128" i="11"/>
  <c r="BK208" i="12"/>
  <c r="BK202" i="12"/>
  <c r="BK150" i="12"/>
  <c r="BK191" i="12"/>
  <c r="BK147" i="12"/>
  <c r="BK174" i="12"/>
  <c r="BK181" i="12"/>
  <c r="J136" i="13"/>
  <c r="J143" i="13"/>
  <c r="J123" i="14"/>
  <c r="J136" i="14"/>
  <c r="BK134" i="14"/>
  <c r="J138" i="15"/>
  <c r="J127" i="15"/>
  <c r="BK143" i="15"/>
  <c r="J188" i="2"/>
  <c r="BK153" i="2"/>
  <c r="J124" i="2"/>
  <c r="J169" i="2"/>
  <c r="J175" i="2"/>
  <c r="BK144" i="2"/>
  <c r="BK131" i="2"/>
  <c r="BK183" i="2"/>
  <c r="BK146" i="2"/>
  <c r="BK191" i="2"/>
  <c r="BK125" i="2"/>
  <c r="BK155" i="2"/>
  <c r="J155" i="2"/>
  <c r="J159" i="2"/>
  <c r="J125" i="2"/>
  <c r="BK129" i="2"/>
  <c r="J337" i="3"/>
  <c r="BK264" i="3"/>
  <c r="J172" i="3"/>
  <c r="J377" i="3"/>
  <c r="BK172" i="3"/>
  <c r="BK337" i="3"/>
  <c r="BK219" i="3"/>
  <c r="J328" i="3"/>
  <c r="BK290" i="3"/>
  <c r="J177" i="3"/>
  <c r="BK222" i="3"/>
  <c r="J136" i="3"/>
  <c r="BK295" i="3"/>
  <c r="J169" i="3"/>
  <c r="J388" i="3"/>
  <c r="J308" i="3"/>
  <c r="BK215" i="3"/>
  <c r="BK177" i="3"/>
  <c r="J336" i="3"/>
  <c r="J223" i="3"/>
  <c r="J412" i="3"/>
  <c r="BK237" i="3"/>
  <c r="J237" i="3"/>
  <c r="BK123" i="4"/>
  <c r="J135" i="4"/>
  <c r="J128" i="4"/>
  <c r="BK138" i="4"/>
  <c r="J162" i="5"/>
  <c r="BK193" i="5"/>
  <c r="BK375" i="5"/>
  <c r="J313" i="5"/>
  <c r="BK419" i="5"/>
  <c r="BK251" i="5"/>
  <c r="J304" i="5"/>
  <c r="J338" i="5"/>
  <c r="BK202" i="6"/>
  <c r="BK329" i="6"/>
  <c r="J285" i="6"/>
  <c r="BK256" i="6"/>
  <c r="BK169" i="6"/>
  <c r="J202" i="6"/>
  <c r="J182" i="6"/>
  <c r="BK234" i="6"/>
  <c r="J157" i="6"/>
  <c r="BK129" i="7"/>
  <c r="J128" i="7"/>
  <c r="J157" i="8"/>
  <c r="BK156" i="8"/>
  <c r="BK163" i="8"/>
  <c r="BK132" i="8"/>
  <c r="J141" i="8"/>
  <c r="BK149" i="8"/>
  <c r="BK143" i="8"/>
  <c r="BK140" i="8"/>
  <c r="BK124" i="8"/>
  <c r="J124" i="8"/>
  <c r="BK315" i="9"/>
  <c r="J365" i="9"/>
  <c r="BK329" i="9"/>
  <c r="BK158" i="9"/>
  <c r="BK259" i="9"/>
  <c r="J292" i="9"/>
  <c r="J137" i="9"/>
  <c r="J343" i="9"/>
  <c r="J245" i="9"/>
  <c r="J369" i="9"/>
  <c r="J256" i="9"/>
  <c r="BK366" i="9"/>
  <c r="J323" i="9"/>
  <c r="BK162" i="9"/>
  <c r="BK344" i="9"/>
  <c r="BK296" i="9"/>
  <c r="J383" i="9"/>
  <c r="J283" i="9"/>
  <c r="BK362" i="9"/>
  <c r="J307" i="9"/>
  <c r="J372" i="9"/>
  <c r="BK214" i="9"/>
  <c r="BK345" i="9"/>
  <c r="J317" i="9"/>
  <c r="BK135" i="10"/>
  <c r="J145" i="10"/>
  <c r="BK136" i="11"/>
  <c r="BK135" i="11"/>
  <c r="BK123" i="11"/>
  <c r="J131" i="11"/>
  <c r="BK168" i="12"/>
  <c r="BK207" i="12"/>
  <c r="J182" i="12"/>
  <c r="J202" i="12"/>
  <c r="J156" i="12"/>
  <c r="BK133" i="12"/>
  <c r="BK193" i="12"/>
  <c r="J154" i="12"/>
  <c r="BK192" i="12"/>
  <c r="J187" i="12"/>
  <c r="J203" i="12"/>
  <c r="BK175" i="12"/>
  <c r="BK200" i="12"/>
  <c r="J174" i="12"/>
  <c r="BK187" i="12"/>
  <c r="BK144" i="12"/>
  <c r="J169" i="12"/>
  <c r="BK142" i="13"/>
  <c r="BK129" i="14"/>
  <c r="BK138" i="14"/>
  <c r="J125" i="14"/>
  <c r="BK127" i="14"/>
  <c r="BK137" i="15"/>
  <c r="BK147" i="15"/>
  <c r="BK138" i="15"/>
  <c r="BK121" i="16"/>
  <c r="J193" i="2"/>
  <c r="BK177" i="2"/>
  <c r="AS110" i="1"/>
  <c r="J163" i="2"/>
  <c r="J147" i="2"/>
  <c r="BK184" i="2"/>
  <c r="BK171" i="2"/>
  <c r="J132" i="2"/>
  <c r="J186" i="2"/>
  <c r="BK173" i="2"/>
  <c r="J144" i="2"/>
  <c r="BK133" i="2"/>
  <c r="BK122" i="2"/>
  <c r="BK147" i="2"/>
  <c r="BK123" i="2"/>
  <c r="J426" i="3"/>
  <c r="BK322" i="3"/>
  <c r="J256" i="3"/>
  <c r="BK145" i="3"/>
  <c r="J325" i="3"/>
  <c r="J215" i="3"/>
  <c r="J327" i="3"/>
  <c r="BK251" i="3"/>
  <c r="J397" i="3"/>
  <c r="J291" i="3"/>
  <c r="J199" i="3"/>
  <c r="BK257" i="3"/>
  <c r="J191" i="3"/>
  <c r="BK363" i="3"/>
  <c r="BK284" i="3"/>
  <c r="BK409" i="3"/>
  <c r="BK369" i="3"/>
  <c r="J295" i="3"/>
  <c r="J185" i="3"/>
  <c r="J383" i="3"/>
  <c r="J296" i="3"/>
  <c r="BK175" i="3"/>
  <c r="J277" i="3"/>
  <c r="BK304" i="3"/>
  <c r="J131" i="3"/>
  <c r="BK154" i="4"/>
  <c r="BK134" i="4"/>
  <c r="J134" i="4"/>
  <c r="BK297" i="5"/>
  <c r="J150" i="5"/>
  <c r="J296" i="5"/>
  <c r="J356" i="5"/>
  <c r="J263" i="5"/>
  <c r="J200" i="5"/>
  <c r="BK356" i="5"/>
  <c r="J132" i="5"/>
  <c r="BK137" i="5"/>
  <c r="BK361" i="5"/>
  <c r="BK145" i="5"/>
  <c r="BK344" i="5"/>
  <c r="J125" i="5"/>
  <c r="BK398" i="5"/>
  <c r="BK255" i="5"/>
  <c r="BK443" i="5"/>
  <c r="J300" i="5"/>
  <c r="BK431" i="5"/>
  <c r="J344" i="5"/>
  <c r="J402" i="5"/>
  <c r="J206" i="5"/>
  <c r="BK264" i="6"/>
  <c r="BK131" i="6"/>
  <c r="J252" i="6"/>
  <c r="J272" i="6"/>
  <c r="J123" i="6"/>
  <c r="J210" i="6"/>
  <c r="J207" i="6"/>
  <c r="BK276" i="6"/>
  <c r="J186" i="6"/>
  <c r="BK141" i="6"/>
  <c r="BK132" i="7"/>
  <c r="J119" i="7"/>
  <c r="J320" i="9"/>
  <c r="BK364" i="9"/>
  <c r="J327" i="9"/>
  <c r="BK304" i="9"/>
  <c r="J316" i="9"/>
  <c r="J133" i="9"/>
  <c r="BK239" i="9"/>
  <c r="J140" i="9"/>
  <c r="BK310" i="9"/>
  <c r="J221" i="9"/>
  <c r="J259" i="9"/>
  <c r="J180" i="9"/>
  <c r="BK202" i="9"/>
  <c r="BK376" i="9"/>
  <c r="BK311" i="9"/>
  <c r="BK384" i="9"/>
  <c r="J340" i="9"/>
  <c r="J202" i="9"/>
  <c r="J364" i="9"/>
  <c r="J346" i="9"/>
  <c r="BK385" i="9"/>
  <c r="BK371" i="9"/>
  <c r="BK316" i="9"/>
  <c r="BK367" i="9"/>
  <c r="BK327" i="9"/>
  <c r="BK146" i="10"/>
  <c r="BK144" i="10"/>
  <c r="BK132" i="11"/>
  <c r="J122" i="11"/>
  <c r="J136" i="11"/>
  <c r="BK125" i="11"/>
  <c r="BK165" i="12"/>
  <c r="BK180" i="12"/>
  <c r="BK195" i="12"/>
  <c r="J155" i="12"/>
  <c r="J209" i="12"/>
  <c r="J192" i="12"/>
  <c r="J160" i="12"/>
  <c r="J200" i="12"/>
  <c r="J144" i="12"/>
  <c r="J170" i="12"/>
  <c r="BK199" i="12"/>
  <c r="J159" i="12"/>
  <c r="BK137" i="12"/>
  <c r="BK156" i="12"/>
  <c r="BK136" i="13"/>
  <c r="J130" i="14"/>
  <c r="BK130" i="14"/>
  <c r="J131" i="14"/>
  <c r="BK135" i="14"/>
  <c r="BK124" i="14"/>
  <c r="BK124" i="15"/>
  <c r="J124" i="15"/>
  <c r="BK136" i="15"/>
  <c r="F39" i="16"/>
  <c r="BD112" i="1" s="1"/>
  <c r="BK139" i="2"/>
  <c r="J180" i="2"/>
  <c r="BK168" i="2"/>
  <c r="BK157" i="2"/>
  <c r="J139" i="2"/>
  <c r="BK188" i="2"/>
  <c r="BK174" i="2"/>
  <c r="J152" i="2"/>
  <c r="J194" i="2"/>
  <c r="BK161" i="2"/>
  <c r="BK164" i="2"/>
  <c r="BK142" i="2"/>
  <c r="BK167" i="2"/>
  <c r="J158" i="2"/>
  <c r="BK126" i="2"/>
  <c r="J133" i="2"/>
  <c r="BK324" i="3"/>
  <c r="BK178" i="3"/>
  <c r="BK388" i="3"/>
  <c r="J321" i="3"/>
  <c r="BK169" i="3"/>
  <c r="J301" i="3"/>
  <c r="J373" i="3"/>
  <c r="BK236" i="3"/>
  <c r="BK344" i="3"/>
  <c r="BK225" i="3"/>
  <c r="J196" i="3"/>
  <c r="J369" i="3"/>
  <c r="BK292" i="3"/>
  <c r="BK185" i="3"/>
  <c r="BK389" i="3"/>
  <c r="J329" i="3"/>
  <c r="J263" i="3"/>
  <c r="J182" i="3"/>
  <c r="J333" i="3"/>
  <c r="J264" i="3"/>
  <c r="J145" i="3"/>
  <c r="J246" i="3"/>
  <c r="BK277" i="3"/>
  <c r="BK144" i="4"/>
  <c r="J151" i="4"/>
  <c r="J123" i="4"/>
  <c r="J323" i="5"/>
  <c r="J358" i="5"/>
  <c r="BK385" i="5"/>
  <c r="BK296" i="5"/>
  <c r="J240" i="5"/>
  <c r="BK150" i="5"/>
  <c r="J303" i="5"/>
  <c r="BK248" i="5"/>
  <c r="J210" i="5"/>
  <c r="BK351" i="5"/>
  <c r="BK456" i="5"/>
  <c r="J341" i="5"/>
  <c r="BK450" i="5"/>
  <c r="BK307" i="5"/>
  <c r="BK183" i="5"/>
  <c r="BK332" i="5"/>
  <c r="J447" i="5"/>
  <c r="J335" i="5"/>
  <c r="J268" i="6"/>
  <c r="J169" i="6"/>
  <c r="J230" i="6"/>
  <c r="BK236" i="6"/>
  <c r="J311" i="6"/>
  <c r="BK153" i="6"/>
  <c r="J234" i="6"/>
  <c r="BK248" i="6"/>
  <c r="BK260" i="6"/>
  <c r="J163" i="6"/>
  <c r="BK128" i="7"/>
  <c r="J129" i="7"/>
  <c r="BK160" i="8"/>
  <c r="J144" i="8"/>
  <c r="BK144" i="8"/>
  <c r="BK147" i="8"/>
  <c r="J156" i="8"/>
  <c r="BK151" i="8"/>
  <c r="BK138" i="8"/>
  <c r="J134" i="8"/>
  <c r="BK126" i="8"/>
  <c r="J359" i="9"/>
  <c r="J251" i="9"/>
  <c r="BK217" i="9"/>
  <c r="BK290" i="9"/>
  <c r="J176" i="9"/>
  <c r="BK368" i="9"/>
  <c r="BK332" i="9"/>
  <c r="BK225" i="9"/>
  <c r="J354" i="9"/>
  <c r="BK215" i="9"/>
  <c r="BK352" i="9"/>
  <c r="J188" i="9"/>
  <c r="BK378" i="9"/>
  <c r="J333" i="9"/>
  <c r="BK292" i="9"/>
  <c r="BK381" i="9"/>
  <c r="BK317" i="9"/>
  <c r="BK372" i="9"/>
  <c r="J312" i="9"/>
  <c r="J378" i="9"/>
  <c r="J331" i="9"/>
  <c r="BK377" i="9"/>
  <c r="J296" i="9"/>
  <c r="J144" i="10"/>
  <c r="BK131" i="10"/>
  <c r="BK125" i="10"/>
  <c r="BK138" i="11"/>
  <c r="J127" i="11"/>
  <c r="J128" i="11"/>
  <c r="BK137" i="11"/>
  <c r="BK210" i="12"/>
  <c r="BK155" i="12"/>
  <c r="J198" i="12"/>
  <c r="BK185" i="12"/>
  <c r="J141" i="12"/>
  <c r="J205" i="12"/>
  <c r="BK169" i="12"/>
  <c r="J149" i="12"/>
  <c r="J207" i="12"/>
  <c r="BK194" i="12"/>
  <c r="J165" i="12"/>
  <c r="BK142" i="12"/>
  <c r="BK177" i="12"/>
  <c r="J199" i="12"/>
  <c r="BK184" i="12"/>
  <c r="J193" i="12"/>
  <c r="BK162" i="12"/>
  <c r="J137" i="12"/>
  <c r="BK158" i="12"/>
  <c r="BK152" i="12"/>
  <c r="J132" i="12"/>
  <c r="BK149" i="12"/>
  <c r="J177" i="12"/>
  <c r="J167" i="12"/>
  <c r="BK145" i="13"/>
  <c r="BK133" i="14"/>
  <c r="J137" i="14"/>
  <c r="J135" i="14"/>
  <c r="J122" i="14"/>
  <c r="BK148" i="15"/>
  <c r="J126" i="15"/>
  <c r="BK139" i="15"/>
  <c r="J146" i="15"/>
  <c r="J139" i="15"/>
  <c r="F38" i="16"/>
  <c r="BC112" i="1" s="1"/>
  <c r="BK190" i="2"/>
  <c r="BK158" i="2"/>
  <c r="J130" i="2"/>
  <c r="J165" i="2"/>
  <c r="BK152" i="2"/>
  <c r="BK169" i="2"/>
  <c r="J141" i="2"/>
  <c r="J191" i="2"/>
  <c r="J179" i="2"/>
  <c r="BK373" i="3"/>
  <c r="BK291" i="3"/>
  <c r="J342" i="3"/>
  <c r="J278" i="3"/>
  <c r="J359" i="3"/>
  <c r="BK228" i="3"/>
  <c r="J219" i="3"/>
  <c r="BK146" i="3"/>
  <c r="J322" i="3"/>
  <c r="BK263" i="3"/>
  <c r="BK412" i="3"/>
  <c r="J304" i="3"/>
  <c r="BK212" i="3"/>
  <c r="BK158" i="3"/>
  <c r="BK328" i="3"/>
  <c r="BK179" i="3"/>
  <c r="BK308" i="3"/>
  <c r="J314" i="3"/>
  <c r="J122" i="3"/>
  <c r="BK151" i="4"/>
  <c r="BK127" i="4"/>
  <c r="BK128" i="4"/>
  <c r="J169" i="5"/>
  <c r="J190" i="5"/>
  <c r="BK323" i="5"/>
  <c r="J250" i="5"/>
  <c r="BK197" i="5"/>
  <c r="BK329" i="5"/>
  <c r="J174" i="5"/>
  <c r="J289" i="5"/>
  <c r="BK132" i="5"/>
  <c r="J180" i="5"/>
  <c r="J450" i="5"/>
  <c r="BK338" i="5"/>
  <c r="J410" i="5"/>
  <c r="J278" i="5"/>
  <c r="BK409" i="5"/>
  <c r="J234" i="5"/>
  <c r="J431" i="5"/>
  <c r="J157" i="5"/>
  <c r="BK244" i="6"/>
  <c r="BK314" i="6"/>
  <c r="J218" i="6"/>
  <c r="BK149" i="6"/>
  <c r="J141" i="6"/>
  <c r="J329" i="6"/>
  <c r="J149" i="6"/>
  <c r="J236" i="6"/>
  <c r="BK207" i="6"/>
  <c r="BK126" i="7"/>
  <c r="J123" i="7"/>
  <c r="J151" i="8"/>
  <c r="BK153" i="8"/>
  <c r="BK162" i="8"/>
  <c r="J163" i="8"/>
  <c r="J140" i="8"/>
  <c r="J143" i="8"/>
  <c r="J149" i="8"/>
  <c r="J126" i="8"/>
  <c r="BK130" i="8"/>
  <c r="J328" i="9"/>
  <c r="J215" i="9"/>
  <c r="J332" i="9"/>
  <c r="BK303" i="9"/>
  <c r="J309" i="9"/>
  <c r="J370" i="9"/>
  <c r="BK258" i="9"/>
  <c r="J172" i="9"/>
  <c r="BK358" i="9"/>
  <c r="J313" i="9"/>
  <c r="BK210" i="9"/>
  <c r="J353" i="9"/>
  <c r="BK216" i="9"/>
  <c r="BK354" i="9"/>
  <c r="J336" i="9"/>
  <c r="J154" i="9"/>
  <c r="J345" i="9"/>
  <c r="BK302" i="9"/>
  <c r="J385" i="9"/>
  <c r="J321" i="9"/>
  <c r="J150" i="9"/>
  <c r="BK383" i="9"/>
  <c r="J351" i="9"/>
  <c r="J357" i="9"/>
  <c r="BK330" i="9"/>
  <c r="J141" i="10"/>
  <c r="J147" i="10"/>
  <c r="BK147" i="10"/>
  <c r="BK134" i="11"/>
  <c r="J142" i="11"/>
  <c r="J138" i="11"/>
  <c r="BK129" i="11"/>
  <c r="J121" i="11"/>
  <c r="BK198" i="12"/>
  <c r="BK130" i="12"/>
  <c r="BK183" i="12"/>
  <c r="J140" i="12"/>
  <c r="BK172" i="12"/>
  <c r="BK136" i="12"/>
  <c r="J195" i="12"/>
  <c r="BK170" i="12"/>
  <c r="BK131" i="12"/>
  <c r="BK138" i="12"/>
  <c r="J145" i="12"/>
  <c r="BK176" i="12"/>
  <c r="BK204" i="12"/>
  <c r="BK145" i="12"/>
  <c r="BK148" i="12"/>
  <c r="J175" i="12"/>
  <c r="J145" i="13"/>
  <c r="J144" i="13"/>
  <c r="J124" i="14"/>
  <c r="BK137" i="14"/>
  <c r="J121" i="14"/>
  <c r="BK146" i="15"/>
  <c r="BK144" i="15"/>
  <c r="BK127" i="15"/>
  <c r="F37" i="16"/>
  <c r="BB112" i="1" s="1"/>
  <c r="BK189" i="2" l="1"/>
  <c r="J189" i="2" s="1"/>
  <c r="J99" i="2" s="1"/>
  <c r="R121" i="3"/>
  <c r="R120" i="3" s="1"/>
  <c r="R119" i="3" s="1"/>
  <c r="P121" i="4"/>
  <c r="P120" i="4"/>
  <c r="R122" i="5"/>
  <c r="R206" i="6"/>
  <c r="T159" i="8"/>
  <c r="R124" i="10"/>
  <c r="R123" i="10" s="1"/>
  <c r="R122" i="10" s="1"/>
  <c r="T171" i="12"/>
  <c r="R121" i="2"/>
  <c r="R120" i="2" s="1"/>
  <c r="R368" i="3"/>
  <c r="R137" i="4"/>
  <c r="T122" i="5"/>
  <c r="BK206" i="6"/>
  <c r="J206" i="6" s="1"/>
  <c r="J99" i="6" s="1"/>
  <c r="R118" i="7"/>
  <c r="R117" i="7" s="1"/>
  <c r="P159" i="8"/>
  <c r="R306" i="9"/>
  <c r="BK339" i="9"/>
  <c r="J339" i="9" s="1"/>
  <c r="J105" i="9" s="1"/>
  <c r="BK375" i="9"/>
  <c r="J375" i="9"/>
  <c r="J108" i="9"/>
  <c r="R379" i="9"/>
  <c r="BK143" i="12"/>
  <c r="J143" i="12"/>
  <c r="J101" i="12" s="1"/>
  <c r="BK201" i="12"/>
  <c r="J201" i="12"/>
  <c r="J104" i="12"/>
  <c r="P120" i="14"/>
  <c r="AU109" i="1"/>
  <c r="BK121" i="2"/>
  <c r="BK120" i="2"/>
  <c r="BK119" i="2"/>
  <c r="J119" i="2" s="1"/>
  <c r="T121" i="3"/>
  <c r="T120" i="3" s="1"/>
  <c r="T137" i="4"/>
  <c r="BK397" i="5"/>
  <c r="J397" i="5"/>
  <c r="J100" i="5"/>
  <c r="BK281" i="6"/>
  <c r="J281" i="6"/>
  <c r="J100" i="6"/>
  <c r="P118" i="7"/>
  <c r="P117" i="7"/>
  <c r="AU100" i="1" s="1"/>
  <c r="R121" i="8"/>
  <c r="R120" i="8" s="1"/>
  <c r="P349" i="9"/>
  <c r="BK379" i="9"/>
  <c r="J379" i="9"/>
  <c r="J109" i="9"/>
  <c r="T120" i="11"/>
  <c r="T143" i="12"/>
  <c r="T201" i="12"/>
  <c r="BK120" i="14"/>
  <c r="J120" i="14"/>
  <c r="J98" i="14" s="1"/>
  <c r="T121" i="2"/>
  <c r="T120" i="2" s="1"/>
  <c r="P121" i="3"/>
  <c r="P120" i="3" s="1"/>
  <c r="R247" i="5"/>
  <c r="BK122" i="6"/>
  <c r="BK121" i="6" s="1"/>
  <c r="R281" i="6"/>
  <c r="BK159" i="8"/>
  <c r="J159" i="8" s="1"/>
  <c r="J99" i="8" s="1"/>
  <c r="P294" i="9"/>
  <c r="P132" i="9"/>
  <c r="R171" i="12"/>
  <c r="P128" i="13"/>
  <c r="P127" i="13"/>
  <c r="P124" i="13" s="1"/>
  <c r="AU108" i="1" s="1"/>
  <c r="T120" i="14"/>
  <c r="BK121" i="3"/>
  <c r="BK120" i="3" s="1"/>
  <c r="J120" i="3" s="1"/>
  <c r="J97" i="3" s="1"/>
  <c r="R121" i="4"/>
  <c r="R120" i="4" s="1"/>
  <c r="R119" i="4" s="1"/>
  <c r="BK122" i="5"/>
  <c r="T397" i="5"/>
  <c r="P122" i="6"/>
  <c r="BK118" i="7"/>
  <c r="BK117" i="7" s="1"/>
  <c r="J117" i="7" s="1"/>
  <c r="J30" i="7" s="1"/>
  <c r="T306" i="9"/>
  <c r="BK124" i="10"/>
  <c r="J124" i="10" s="1"/>
  <c r="J100" i="10" s="1"/>
  <c r="P120" i="11"/>
  <c r="AU105" i="1"/>
  <c r="P128" i="12"/>
  <c r="BK189" i="12"/>
  <c r="J189" i="12" s="1"/>
  <c r="J103" i="12" s="1"/>
  <c r="R120" i="14"/>
  <c r="BK123" i="15"/>
  <c r="J123" i="15" s="1"/>
  <c r="J99" i="15" s="1"/>
  <c r="T189" i="2"/>
  <c r="BK247" i="5"/>
  <c r="J247" i="5" s="1"/>
  <c r="J99" i="5" s="1"/>
  <c r="R122" i="6"/>
  <c r="R121" i="6" s="1"/>
  <c r="R120" i="6" s="1"/>
  <c r="P121" i="8"/>
  <c r="P120" i="8"/>
  <c r="P119" i="8"/>
  <c r="AU101" i="1" s="1"/>
  <c r="BK306" i="9"/>
  <c r="P339" i="9"/>
  <c r="P379" i="9"/>
  <c r="P124" i="10"/>
  <c r="P123" i="10"/>
  <c r="P122" i="10"/>
  <c r="AU104" i="1" s="1"/>
  <c r="BK171" i="12"/>
  <c r="J171" i="12"/>
  <c r="J102" i="12"/>
  <c r="T128" i="13"/>
  <c r="T127" i="13" s="1"/>
  <c r="T124" i="13" s="1"/>
  <c r="P140" i="15"/>
  <c r="P122" i="15" s="1"/>
  <c r="AU111" i="1" s="1"/>
  <c r="AU110" i="1" s="1"/>
  <c r="P137" i="4"/>
  <c r="P247" i="5"/>
  <c r="P206" i="6"/>
  <c r="T121" i="8"/>
  <c r="T120" i="8" s="1"/>
  <c r="T119" i="8" s="1"/>
  <c r="T294" i="9"/>
  <c r="T132" i="9"/>
  <c r="T339" i="9"/>
  <c r="T379" i="9"/>
  <c r="BK128" i="12"/>
  <c r="J128" i="12" s="1"/>
  <c r="J100" i="12" s="1"/>
  <c r="R189" i="12"/>
  <c r="BK128" i="13"/>
  <c r="BK127" i="13"/>
  <c r="BK124" i="13" s="1"/>
  <c r="J124" i="13" s="1"/>
  <c r="P123" i="15"/>
  <c r="R189" i="2"/>
  <c r="P368" i="3"/>
  <c r="P122" i="5"/>
  <c r="P121" i="5" s="1"/>
  <c r="T206" i="6"/>
  <c r="R159" i="8"/>
  <c r="BK294" i="9"/>
  <c r="J294" i="9"/>
  <c r="J100" i="9"/>
  <c r="T349" i="9"/>
  <c r="T326" i="9"/>
  <c r="T322" i="9" s="1"/>
  <c r="R375" i="9"/>
  <c r="R374" i="9" s="1"/>
  <c r="T124" i="10"/>
  <c r="T123" i="10" s="1"/>
  <c r="T122" i="10" s="1"/>
  <c r="R120" i="11"/>
  <c r="R128" i="12"/>
  <c r="P189" i="12"/>
  <c r="T140" i="15"/>
  <c r="T122" i="15" s="1"/>
  <c r="R349" i="9"/>
  <c r="T375" i="9"/>
  <c r="T374" i="9" s="1"/>
  <c r="BK120" i="11"/>
  <c r="J120" i="11" s="1"/>
  <c r="P143" i="12"/>
  <c r="R201" i="12"/>
  <c r="R128" i="13"/>
  <c r="R127" i="13" s="1"/>
  <c r="R124" i="13" s="1"/>
  <c r="T123" i="15"/>
  <c r="P189" i="2"/>
  <c r="T121" i="4"/>
  <c r="T120" i="4"/>
  <c r="T119" i="4" s="1"/>
  <c r="R397" i="5"/>
  <c r="T281" i="6"/>
  <c r="BK121" i="8"/>
  <c r="BK120" i="8"/>
  <c r="BK119" i="8" s="1"/>
  <c r="J119" i="8" s="1"/>
  <c r="BK349" i="9"/>
  <c r="J349" i="9"/>
  <c r="J106" i="9"/>
  <c r="P375" i="9"/>
  <c r="P374" i="9"/>
  <c r="P171" i="12"/>
  <c r="R140" i="15"/>
  <c r="BK368" i="3"/>
  <c r="J368" i="3"/>
  <c r="J99" i="3"/>
  <c r="BK121" i="4"/>
  <c r="BK120" i="4" s="1"/>
  <c r="P397" i="5"/>
  <c r="T122" i="6"/>
  <c r="T121" i="6"/>
  <c r="T120" i="6" s="1"/>
  <c r="R294" i="9"/>
  <c r="R132" i="9" s="1"/>
  <c r="R339" i="9"/>
  <c r="T128" i="12"/>
  <c r="T127" i="12" s="1"/>
  <c r="T126" i="12" s="1"/>
  <c r="T189" i="12"/>
  <c r="BK140" i="15"/>
  <c r="J140" i="15" s="1"/>
  <c r="J100" i="15" s="1"/>
  <c r="P121" i="2"/>
  <c r="P120" i="2" s="1"/>
  <c r="P119" i="2" s="1"/>
  <c r="AU95" i="1" s="1"/>
  <c r="T368" i="3"/>
  <c r="BK137" i="4"/>
  <c r="J137" i="4" s="1"/>
  <c r="J99" i="4" s="1"/>
  <c r="T247" i="5"/>
  <c r="P281" i="6"/>
  <c r="T118" i="7"/>
  <c r="T117" i="7" s="1"/>
  <c r="P306" i="9"/>
  <c r="R143" i="12"/>
  <c r="P201" i="12"/>
  <c r="R123" i="15"/>
  <c r="BK132" i="9"/>
  <c r="J132" i="9" s="1"/>
  <c r="J99" i="9" s="1"/>
  <c r="BK326" i="9"/>
  <c r="J326" i="9"/>
  <c r="J104" i="9"/>
  <c r="BK120" i="16"/>
  <c r="J120" i="16"/>
  <c r="J98" i="16" s="1"/>
  <c r="F93" i="16"/>
  <c r="F117" i="16"/>
  <c r="J114" i="16"/>
  <c r="E85" i="16"/>
  <c r="J93" i="16"/>
  <c r="J94" i="16"/>
  <c r="BE121" i="16"/>
  <c r="E85" i="15"/>
  <c r="F93" i="15"/>
  <c r="J94" i="15"/>
  <c r="J116" i="15"/>
  <c r="F119" i="15"/>
  <c r="BE146" i="15"/>
  <c r="J118" i="15"/>
  <c r="BE136" i="15"/>
  <c r="BE138" i="15"/>
  <c r="BE144" i="15"/>
  <c r="BE145" i="15"/>
  <c r="BE147" i="15"/>
  <c r="BE125" i="15"/>
  <c r="BE142" i="15"/>
  <c r="BE148" i="15"/>
  <c r="BE124" i="15"/>
  <c r="BE126" i="15"/>
  <c r="BE127" i="15"/>
  <c r="BE137" i="15"/>
  <c r="BE139" i="15"/>
  <c r="BE141" i="15"/>
  <c r="BE143" i="15"/>
  <c r="E108" i="14"/>
  <c r="J128" i="13"/>
  <c r="J102" i="13"/>
  <c r="F94" i="14"/>
  <c r="J114" i="14"/>
  <c r="J116" i="14"/>
  <c r="F93" i="14"/>
  <c r="J117" i="14"/>
  <c r="BE127" i="14"/>
  <c r="BE136" i="14"/>
  <c r="J127" i="13"/>
  <c r="J101" i="13" s="1"/>
  <c r="BE128" i="14"/>
  <c r="BE129" i="14"/>
  <c r="BE130" i="14"/>
  <c r="BE132" i="14"/>
  <c r="BE137" i="14"/>
  <c r="BE123" i="14"/>
  <c r="BE124" i="14"/>
  <c r="BE126" i="14"/>
  <c r="BE131" i="14"/>
  <c r="BE133" i="14"/>
  <c r="BE121" i="14"/>
  <c r="BE122" i="14"/>
  <c r="BE125" i="14"/>
  <c r="BE134" i="14"/>
  <c r="BE135" i="14"/>
  <c r="BE138" i="14"/>
  <c r="BK127" i="12"/>
  <c r="BK126" i="12"/>
  <c r="J126" i="12" s="1"/>
  <c r="J32" i="12" s="1"/>
  <c r="E112" i="13"/>
  <c r="BE129" i="13"/>
  <c r="F93" i="13"/>
  <c r="J94" i="13"/>
  <c r="BE135" i="13"/>
  <c r="BE142" i="13"/>
  <c r="J118" i="13"/>
  <c r="BE136" i="13"/>
  <c r="BE145" i="13"/>
  <c r="J120" i="13"/>
  <c r="BE144" i="13"/>
  <c r="F94" i="13"/>
  <c r="BE143" i="13"/>
  <c r="BE158" i="12"/>
  <c r="BE160" i="12"/>
  <c r="BE164" i="12"/>
  <c r="BE170" i="12"/>
  <c r="BE175" i="12"/>
  <c r="BE187" i="12"/>
  <c r="BE194" i="12"/>
  <c r="BE196" i="12"/>
  <c r="F93" i="12"/>
  <c r="J120" i="12"/>
  <c r="BE137" i="12"/>
  <c r="BE179" i="12"/>
  <c r="BE185" i="12"/>
  <c r="BE193" i="12"/>
  <c r="J93" i="12"/>
  <c r="BE140" i="12"/>
  <c r="BE150" i="12"/>
  <c r="BE154" i="12"/>
  <c r="BE168" i="12"/>
  <c r="BE182" i="12"/>
  <c r="BE203" i="12"/>
  <c r="E114" i="12"/>
  <c r="BE157" i="12"/>
  <c r="BE184" i="12"/>
  <c r="BE190" i="12"/>
  <c r="BE197" i="12"/>
  <c r="BE129" i="12"/>
  <c r="BE131" i="12"/>
  <c r="BE136" i="12"/>
  <c r="J123" i="12"/>
  <c r="BE142" i="12"/>
  <c r="BE144" i="12"/>
  <c r="BE147" i="12"/>
  <c r="BE165" i="12"/>
  <c r="BE191" i="12"/>
  <c r="BE198" i="12"/>
  <c r="BE130" i="12"/>
  <c r="BE132" i="12"/>
  <c r="BE139" i="12"/>
  <c r="BE146" i="12"/>
  <c r="BE149" i="12"/>
  <c r="BE169" i="12"/>
  <c r="BE173" i="12"/>
  <c r="BE176" i="12"/>
  <c r="BE180" i="12"/>
  <c r="BE195" i="12"/>
  <c r="BE145" i="12"/>
  <c r="BE159" i="12"/>
  <c r="BE161" i="12"/>
  <c r="BE178" i="12"/>
  <c r="BE181" i="12"/>
  <c r="BE204" i="12"/>
  <c r="F94" i="12"/>
  <c r="BE135" i="12"/>
  <c r="BE151" i="12"/>
  <c r="BE152" i="12"/>
  <c r="BE183" i="12"/>
  <c r="BE207" i="12"/>
  <c r="BE134" i="12"/>
  <c r="BE141" i="12"/>
  <c r="BE167" i="12"/>
  <c r="BE177" i="12"/>
  <c r="BE186" i="12"/>
  <c r="BE188" i="12"/>
  <c r="BE202" i="12"/>
  <c r="BE205" i="12"/>
  <c r="BE206" i="12"/>
  <c r="BE138" i="12"/>
  <c r="BE153" i="12"/>
  <c r="BE155" i="12"/>
  <c r="BE172" i="12"/>
  <c r="BE174" i="12"/>
  <c r="BE192" i="12"/>
  <c r="BE208" i="12"/>
  <c r="BE209" i="12"/>
  <c r="BE133" i="12"/>
  <c r="BE148" i="12"/>
  <c r="BE156" i="12"/>
  <c r="BE162" i="12"/>
  <c r="BE199" i="12"/>
  <c r="BE200" i="12"/>
  <c r="BE210" i="12"/>
  <c r="E108" i="11"/>
  <c r="F93" i="11"/>
  <c r="J114" i="11"/>
  <c r="F117" i="11"/>
  <c r="BE123" i="11"/>
  <c r="J93" i="11"/>
  <c r="J117" i="11"/>
  <c r="BE127" i="11"/>
  <c r="BE121" i="11"/>
  <c r="BE124" i="11"/>
  <c r="BE130" i="11"/>
  <c r="BE133" i="11"/>
  <c r="BE135" i="11"/>
  <c r="BE141" i="11"/>
  <c r="BE125" i="11"/>
  <c r="BE129" i="11"/>
  <c r="BE132" i="11"/>
  <c r="BE134" i="11"/>
  <c r="BE136" i="11"/>
  <c r="BE138" i="11"/>
  <c r="BE122" i="11"/>
  <c r="BE126" i="11"/>
  <c r="BE128" i="11"/>
  <c r="BE131" i="11"/>
  <c r="BE137" i="11"/>
  <c r="BE139" i="11"/>
  <c r="BE140" i="11"/>
  <c r="BE142" i="11"/>
  <c r="BE143" i="11"/>
  <c r="J94" i="10"/>
  <c r="BE129" i="10"/>
  <c r="J93" i="10"/>
  <c r="E85" i="10"/>
  <c r="BE148" i="10"/>
  <c r="J306" i="9"/>
  <c r="J102" i="9" s="1"/>
  <c r="BE140" i="10"/>
  <c r="BE141" i="10"/>
  <c r="BE147" i="10"/>
  <c r="F93" i="10"/>
  <c r="BE135" i="10"/>
  <c r="BK322" i="9"/>
  <c r="J322" i="9" s="1"/>
  <c r="J103" i="9" s="1"/>
  <c r="F94" i="10"/>
  <c r="J116" i="10"/>
  <c r="BE145" i="10"/>
  <c r="BE125" i="10"/>
  <c r="BE131" i="10"/>
  <c r="BE139" i="10"/>
  <c r="BE144" i="10"/>
  <c r="BE146" i="10"/>
  <c r="E85" i="9"/>
  <c r="F128" i="9"/>
  <c r="BE172" i="9"/>
  <c r="BE188" i="9"/>
  <c r="BE214" i="9"/>
  <c r="BE245" i="9"/>
  <c r="BE352" i="9"/>
  <c r="BE360" i="9"/>
  <c r="BE361" i="9"/>
  <c r="BE362" i="9"/>
  <c r="BE364" i="9"/>
  <c r="BE372" i="9"/>
  <c r="BE376" i="9"/>
  <c r="F127" i="9"/>
  <c r="BE150" i="9"/>
  <c r="BE176" i="9"/>
  <c r="BE202" i="9"/>
  <c r="BE215" i="9"/>
  <c r="BE302" i="9"/>
  <c r="BE311" i="9"/>
  <c r="BE312" i="9"/>
  <c r="BE317" i="9"/>
  <c r="BE319" i="9"/>
  <c r="BE327" i="9"/>
  <c r="BE340" i="9"/>
  <c r="BE377" i="9"/>
  <c r="BE378" i="9"/>
  <c r="BE384" i="9"/>
  <c r="J125" i="9"/>
  <c r="BE225" i="9"/>
  <c r="BE251" i="9"/>
  <c r="BE303" i="9"/>
  <c r="BE304" i="9"/>
  <c r="BE331" i="9"/>
  <c r="BE333" i="9"/>
  <c r="BE337" i="9"/>
  <c r="BE344" i="9"/>
  <c r="BE356" i="9"/>
  <c r="BE369" i="9"/>
  <c r="BE373" i="9"/>
  <c r="BE381" i="9"/>
  <c r="BE386" i="9"/>
  <c r="BE180" i="9"/>
  <c r="BE184" i="9"/>
  <c r="BE257" i="9"/>
  <c r="BE290" i="9"/>
  <c r="BE307" i="9"/>
  <c r="BE314" i="9"/>
  <c r="BE315" i="9"/>
  <c r="BE324" i="9"/>
  <c r="BE341" i="9"/>
  <c r="BE351" i="9"/>
  <c r="BE363" i="9"/>
  <c r="BE366" i="9"/>
  <c r="BE382" i="9"/>
  <c r="BE385" i="9"/>
  <c r="J120" i="8"/>
  <c r="J97" i="8"/>
  <c r="J121" i="8"/>
  <c r="J98" i="8"/>
  <c r="BE146" i="9"/>
  <c r="BE216" i="9"/>
  <c r="BE239" i="9"/>
  <c r="BE255" i="9"/>
  <c r="BE260" i="9"/>
  <c r="BE308" i="9"/>
  <c r="BE323" i="9"/>
  <c r="BE325" i="9"/>
  <c r="BE336" i="9"/>
  <c r="BE342" i="9"/>
  <c r="BE347" i="9"/>
  <c r="BE371" i="9"/>
  <c r="BE380" i="9"/>
  <c r="BE383" i="9"/>
  <c r="BE133" i="9"/>
  <c r="BE229" i="9"/>
  <c r="BE292" i="9"/>
  <c r="BE296" i="9"/>
  <c r="BE316" i="9"/>
  <c r="BE355" i="9"/>
  <c r="BE368" i="9"/>
  <c r="J127" i="9"/>
  <c r="BE154" i="9"/>
  <c r="BE194" i="9"/>
  <c r="BE235" i="9"/>
  <c r="BE309" i="9"/>
  <c r="BE310" i="9"/>
  <c r="BE348" i="9"/>
  <c r="BE357" i="9"/>
  <c r="BE370" i="9"/>
  <c r="BE329" i="9"/>
  <c r="BE334" i="9"/>
  <c r="BE338" i="9"/>
  <c r="BE345" i="9"/>
  <c r="BE365" i="9"/>
  <c r="J94" i="9"/>
  <c r="BE210" i="9"/>
  <c r="BE256" i="9"/>
  <c r="BE259" i="9"/>
  <c r="BE320" i="9"/>
  <c r="BE328" i="9"/>
  <c r="BE332" i="9"/>
  <c r="BE335" i="9"/>
  <c r="BE350" i="9"/>
  <c r="BE354" i="9"/>
  <c r="BE359" i="9"/>
  <c r="BE367" i="9"/>
  <c r="BE137" i="9"/>
  <c r="BE140" i="9"/>
  <c r="BE158" i="9"/>
  <c r="BE206" i="9"/>
  <c r="BE221" i="9"/>
  <c r="BE353" i="9"/>
  <c r="BE358" i="9"/>
  <c r="BE162" i="9"/>
  <c r="BE198" i="9"/>
  <c r="BE283" i="9"/>
  <c r="BE295" i="9"/>
  <c r="BE313" i="9"/>
  <c r="BE330" i="9"/>
  <c r="BE343" i="9"/>
  <c r="BE346" i="9"/>
  <c r="BE168" i="9"/>
  <c r="BE217" i="9"/>
  <c r="BE258" i="9"/>
  <c r="BE293" i="9"/>
  <c r="BE318" i="9"/>
  <c r="BE321" i="9"/>
  <c r="J92" i="8"/>
  <c r="J115" i="8"/>
  <c r="BE123" i="8"/>
  <c r="BE127" i="8"/>
  <c r="BE128" i="8"/>
  <c r="BE137" i="8"/>
  <c r="J89" i="8"/>
  <c r="BE136" i="8"/>
  <c r="F91" i="8"/>
  <c r="BE142" i="8"/>
  <c r="BE143" i="8"/>
  <c r="BE144" i="8"/>
  <c r="BE147" i="8"/>
  <c r="F92" i="8"/>
  <c r="BE129" i="8"/>
  <c r="BE130" i="8"/>
  <c r="BE139" i="8"/>
  <c r="BE141" i="8"/>
  <c r="BE125" i="8"/>
  <c r="BE126" i="8"/>
  <c r="BE131" i="8"/>
  <c r="BE132" i="8"/>
  <c r="BE151" i="8"/>
  <c r="BE152" i="8"/>
  <c r="BE153" i="8"/>
  <c r="BE154" i="8"/>
  <c r="BE160" i="8"/>
  <c r="BE163" i="8"/>
  <c r="BE164" i="8"/>
  <c r="E85" i="8"/>
  <c r="BE134" i="8"/>
  <c r="BE135" i="8"/>
  <c r="BE138" i="8"/>
  <c r="BE145" i="8"/>
  <c r="BE146" i="8"/>
  <c r="BE156" i="8"/>
  <c r="BE157" i="8"/>
  <c r="BE161" i="8"/>
  <c r="BE165" i="8"/>
  <c r="BE122" i="8"/>
  <c r="BE124" i="8"/>
  <c r="BE133" i="8"/>
  <c r="BE150" i="8"/>
  <c r="BE158" i="8"/>
  <c r="BE162" i="8"/>
  <c r="BE140" i="8"/>
  <c r="BE148" i="8"/>
  <c r="BE149" i="8"/>
  <c r="BE155" i="8"/>
  <c r="J122" i="6"/>
  <c r="J98" i="6" s="1"/>
  <c r="E85" i="7"/>
  <c r="J89" i="7"/>
  <c r="J92" i="7"/>
  <c r="BE119" i="7"/>
  <c r="BE126" i="7"/>
  <c r="BE132" i="7"/>
  <c r="F91" i="7"/>
  <c r="F92" i="7"/>
  <c r="BE121" i="7"/>
  <c r="BE123" i="7"/>
  <c r="BE127" i="7"/>
  <c r="BE128" i="7"/>
  <c r="J91" i="7"/>
  <c r="BE120" i="7"/>
  <c r="BE122" i="7"/>
  <c r="BE129" i="7"/>
  <c r="E110" i="6"/>
  <c r="BE123" i="6"/>
  <c r="BE149" i="6"/>
  <c r="J122" i="5"/>
  <c r="J98" i="5"/>
  <c r="BE137" i="6"/>
  <c r="BE153" i="6"/>
  <c r="BE157" i="6"/>
  <c r="BE169" i="6"/>
  <c r="BE190" i="6"/>
  <c r="BE172" i="6"/>
  <c r="BE210" i="6"/>
  <c r="J92" i="6"/>
  <c r="BE134" i="6"/>
  <c r="BE176" i="6"/>
  <c r="F91" i="6"/>
  <c r="BE145" i="6"/>
  <c r="BE163" i="6"/>
  <c r="BE194" i="6"/>
  <c r="BE226" i="6"/>
  <c r="BE264" i="6"/>
  <c r="J116" i="6"/>
  <c r="BE127" i="6"/>
  <c r="BE260" i="6"/>
  <c r="BE272" i="6"/>
  <c r="BE311" i="6"/>
  <c r="BE131" i="6"/>
  <c r="BE141" i="6"/>
  <c r="BE222" i="6"/>
  <c r="BE236" i="6"/>
  <c r="BE256" i="6"/>
  <c r="BE314" i="6"/>
  <c r="J114" i="6"/>
  <c r="BE276" i="6"/>
  <c r="BE182" i="6"/>
  <c r="BE218" i="6"/>
  <c r="BE234" i="6"/>
  <c r="BE248" i="6"/>
  <c r="F92" i="6"/>
  <c r="BE202" i="6"/>
  <c r="BE315" i="6"/>
  <c r="BE329" i="6"/>
  <c r="BE230" i="6"/>
  <c r="BE268" i="6"/>
  <c r="BE186" i="6"/>
  <c r="BE207" i="6"/>
  <c r="BE240" i="6"/>
  <c r="BE244" i="6"/>
  <c r="BE252" i="6"/>
  <c r="BE282" i="6"/>
  <c r="BE285" i="6"/>
  <c r="F91" i="5"/>
  <c r="J114" i="5"/>
  <c r="F117" i="5"/>
  <c r="BE123" i="5"/>
  <c r="BE132" i="5"/>
  <c r="BE162" i="5"/>
  <c r="BE163" i="5"/>
  <c r="BE180" i="5"/>
  <c r="BE196" i="5"/>
  <c r="BE244" i="5"/>
  <c r="BE274" i="5"/>
  <c r="BE296" i="5"/>
  <c r="BE304" i="5"/>
  <c r="BE351" i="5"/>
  <c r="BE393" i="5"/>
  <c r="BE409" i="5"/>
  <c r="BE419" i="5"/>
  <c r="BE307" i="5"/>
  <c r="BE326" i="5"/>
  <c r="BE355" i="5"/>
  <c r="J92" i="5"/>
  <c r="BE124" i="5"/>
  <c r="BE129" i="5"/>
  <c r="BE150" i="5"/>
  <c r="BE174" i="5"/>
  <c r="BE255" i="5"/>
  <c r="BE357" i="5"/>
  <c r="BE382" i="5"/>
  <c r="BE439" i="5"/>
  <c r="BE450" i="5"/>
  <c r="BE137" i="5"/>
  <c r="BE145" i="5"/>
  <c r="BE186" i="5"/>
  <c r="BE214" i="5"/>
  <c r="BE406" i="5"/>
  <c r="BE431" i="5"/>
  <c r="BE443" i="5"/>
  <c r="BE447" i="5"/>
  <c r="J121" i="4"/>
  <c r="J98" i="4"/>
  <c r="E85" i="5"/>
  <c r="BE156" i="5"/>
  <c r="BE210" i="5"/>
  <c r="BE248" i="5"/>
  <c r="BE263" i="5"/>
  <c r="BE358" i="5"/>
  <c r="BE365" i="5"/>
  <c r="BE402" i="5"/>
  <c r="BE410" i="5"/>
  <c r="BE453" i="5"/>
  <c r="BE456" i="5"/>
  <c r="BE183" i="5"/>
  <c r="BE197" i="5"/>
  <c r="BE234" i="5"/>
  <c r="BE250" i="5"/>
  <c r="BE289" i="5"/>
  <c r="BE300" i="5"/>
  <c r="BE332" i="5"/>
  <c r="BE356" i="5"/>
  <c r="J116" i="5"/>
  <c r="BE157" i="5"/>
  <c r="BE166" i="5"/>
  <c r="BE177" i="5"/>
  <c r="BE293" i="5"/>
  <c r="BE303" i="5"/>
  <c r="BE313" i="5"/>
  <c r="BE335" i="5"/>
  <c r="BE341" i="5"/>
  <c r="BE375" i="5"/>
  <c r="BE142" i="5"/>
  <c r="BE158" i="5"/>
  <c r="BE169" i="5"/>
  <c r="BE190" i="5"/>
  <c r="BE200" i="5"/>
  <c r="BE251" i="5"/>
  <c r="BE281" i="5"/>
  <c r="BE323" i="5"/>
  <c r="BE329" i="5"/>
  <c r="BE338" i="5"/>
  <c r="BE347" i="5"/>
  <c r="BE379" i="5"/>
  <c r="BE126" i="5"/>
  <c r="BE249" i="5"/>
  <c r="BE318" i="5"/>
  <c r="BE361" i="5"/>
  <c r="BE385" i="5"/>
  <c r="BE290" i="5"/>
  <c r="BE368" i="5"/>
  <c r="BE398" i="5"/>
  <c r="BE125" i="5"/>
  <c r="BE237" i="5"/>
  <c r="BE278" i="5"/>
  <c r="BE297" i="5"/>
  <c r="BE193" i="5"/>
  <c r="BE206" i="5"/>
  <c r="BE240" i="5"/>
  <c r="BE344" i="5"/>
  <c r="BE371" i="5"/>
  <c r="J89" i="4"/>
  <c r="BE123" i="4"/>
  <c r="BE141" i="4"/>
  <c r="BE151" i="4"/>
  <c r="F115" i="4"/>
  <c r="BE154" i="4"/>
  <c r="E109" i="4"/>
  <c r="BE122" i="4"/>
  <c r="BE133" i="4"/>
  <c r="J91" i="4"/>
  <c r="BE138" i="4"/>
  <c r="F92" i="4"/>
  <c r="BE124" i="4"/>
  <c r="BE129" i="4"/>
  <c r="J116" i="4"/>
  <c r="BE127" i="4"/>
  <c r="BE148" i="4"/>
  <c r="BE134" i="4"/>
  <c r="BE135" i="4"/>
  <c r="BE136" i="4"/>
  <c r="BE128" i="4"/>
  <c r="BE132" i="4"/>
  <c r="BE144" i="4"/>
  <c r="J91" i="3"/>
  <c r="F116" i="3"/>
  <c r="BE142" i="3"/>
  <c r="BE172" i="3"/>
  <c r="BE202" i="3"/>
  <c r="BE263" i="3"/>
  <c r="BE291" i="3"/>
  <c r="BE302" i="3"/>
  <c r="BE308" i="3"/>
  <c r="BE320" i="3"/>
  <c r="BE122" i="3"/>
  <c r="BE146" i="3"/>
  <c r="BE169" i="3"/>
  <c r="BE178" i="3"/>
  <c r="BE182" i="3"/>
  <c r="BE212" i="3"/>
  <c r="BE223" i="3"/>
  <c r="BE236" i="3"/>
  <c r="BE290" i="3"/>
  <c r="BE295" i="3"/>
  <c r="BE314" i="3"/>
  <c r="BE317" i="3"/>
  <c r="BE321" i="3"/>
  <c r="BE325" i="3"/>
  <c r="BE342" i="3"/>
  <c r="BE372" i="3"/>
  <c r="BE377" i="3"/>
  <c r="BE383" i="3"/>
  <c r="BE388" i="3"/>
  <c r="BE397" i="3"/>
  <c r="J120" i="2"/>
  <c r="J97" i="2" s="1"/>
  <c r="F91" i="3"/>
  <c r="BE206" i="3"/>
  <c r="BE224" i="3"/>
  <c r="BE225" i="3"/>
  <c r="BE228" i="3"/>
  <c r="BE231" i="3"/>
  <c r="BE311" i="3"/>
  <c r="BE326" i="3"/>
  <c r="BE341" i="3"/>
  <c r="BE359" i="3"/>
  <c r="BE363" i="3"/>
  <c r="BE373" i="3"/>
  <c r="J89" i="3"/>
  <c r="BE191" i="3"/>
  <c r="BE251" i="3"/>
  <c r="BE269" i="3"/>
  <c r="BE315" i="3"/>
  <c r="BE324" i="3"/>
  <c r="BE327" i="3"/>
  <c r="BE330" i="3"/>
  <c r="BE415" i="3"/>
  <c r="BE426" i="3"/>
  <c r="BE337" i="3"/>
  <c r="BE343" i="3"/>
  <c r="J92" i="3"/>
  <c r="BE176" i="3"/>
  <c r="BE179" i="3"/>
  <c r="BE199" i="3"/>
  <c r="BE218" i="3"/>
  <c r="BE222" i="3"/>
  <c r="BE237" i="3"/>
  <c r="BE256" i="3"/>
  <c r="BE277" i="3"/>
  <c r="BE296" i="3"/>
  <c r="BE329" i="3"/>
  <c r="J121" i="2"/>
  <c r="J98" i="2"/>
  <c r="BE164" i="3"/>
  <c r="BE175" i="3"/>
  <c r="BE246" i="3"/>
  <c r="BE292" i="3"/>
  <c r="BE301" i="3"/>
  <c r="BE305" i="3"/>
  <c r="BE389" i="3"/>
  <c r="BE145" i="3"/>
  <c r="BE159" i="3"/>
  <c r="BE215" i="3"/>
  <c r="BE257" i="3"/>
  <c r="BE264" i="3"/>
  <c r="BE278" i="3"/>
  <c r="BE303" i="3"/>
  <c r="BE319" i="3"/>
  <c r="BE336" i="3"/>
  <c r="BE340" i="3"/>
  <c r="BE430" i="3"/>
  <c r="BE209" i="3"/>
  <c r="BE268" i="3"/>
  <c r="BE281" i="3"/>
  <c r="BE304" i="3"/>
  <c r="BE322" i="3"/>
  <c r="BE323" i="3"/>
  <c r="BE328" i="3"/>
  <c r="E85" i="3"/>
  <c r="BE153" i="3"/>
  <c r="BE158" i="3"/>
  <c r="BE177" i="3"/>
  <c r="BE185" i="3"/>
  <c r="BE333" i="3"/>
  <c r="BE369" i="3"/>
  <c r="BE400" i="3"/>
  <c r="BE409" i="3"/>
  <c r="BE412" i="3"/>
  <c r="BE422" i="3"/>
  <c r="BE425" i="3"/>
  <c r="BE131" i="3"/>
  <c r="BE136" i="3"/>
  <c r="BE196" i="3"/>
  <c r="BE219" i="3"/>
  <c r="BE262" i="3"/>
  <c r="BE284" i="3"/>
  <c r="BE316" i="3"/>
  <c r="BE318" i="3"/>
  <c r="BE344" i="3"/>
  <c r="BE347" i="3"/>
  <c r="BE406" i="3"/>
  <c r="BE427" i="3"/>
  <c r="J92" i="2"/>
  <c r="BE131" i="2"/>
  <c r="BE138" i="2"/>
  <c r="J91" i="2"/>
  <c r="BE127" i="2"/>
  <c r="BE139" i="2"/>
  <c r="BE140" i="2"/>
  <c r="BE144" i="2"/>
  <c r="BE148" i="2"/>
  <c r="BE160" i="2"/>
  <c r="F91" i="2"/>
  <c r="J113" i="2"/>
  <c r="BE142" i="2"/>
  <c r="BE156" i="2"/>
  <c r="BE159" i="2"/>
  <c r="BE162" i="2"/>
  <c r="BE125" i="2"/>
  <c r="BE134" i="2"/>
  <c r="BE146" i="2"/>
  <c r="BE149" i="2"/>
  <c r="BE151" i="2"/>
  <c r="BE153" i="2"/>
  <c r="BE165" i="2"/>
  <c r="BE193" i="2"/>
  <c r="E85" i="2"/>
  <c r="BE122" i="2"/>
  <c r="BE123" i="2"/>
  <c r="BE126" i="2"/>
  <c r="BE137" i="2"/>
  <c r="BE158" i="2"/>
  <c r="BE180" i="2"/>
  <c r="BE183" i="2"/>
  <c r="BE185" i="2"/>
  <c r="BE186" i="2"/>
  <c r="BE188" i="2"/>
  <c r="BE190" i="2"/>
  <c r="BE192" i="2"/>
  <c r="BE194" i="2"/>
  <c r="BE196" i="2"/>
  <c r="BE143" i="2"/>
  <c r="BE147" i="2"/>
  <c r="BE150" i="2"/>
  <c r="BE163" i="2"/>
  <c r="BE175" i="2"/>
  <c r="BE168" i="2"/>
  <c r="BE124" i="2"/>
  <c r="BE129" i="2"/>
  <c r="BE133" i="2"/>
  <c r="BE161" i="2"/>
  <c r="BE164" i="2"/>
  <c r="BE166" i="2"/>
  <c r="F92" i="2"/>
  <c r="BE132" i="2"/>
  <c r="BE135" i="2"/>
  <c r="BE154" i="2"/>
  <c r="BE157" i="2"/>
  <c r="BE170" i="2"/>
  <c r="BE171" i="2"/>
  <c r="BE173" i="2"/>
  <c r="BE176" i="2"/>
  <c r="BE177" i="2"/>
  <c r="BE128" i="2"/>
  <c r="BE130" i="2"/>
  <c r="BE145" i="2"/>
  <c r="BE152" i="2"/>
  <c r="BE167" i="2"/>
  <c r="BE172" i="2"/>
  <c r="BE136" i="2"/>
  <c r="BE141" i="2"/>
  <c r="BE155" i="2"/>
  <c r="BE169" i="2"/>
  <c r="BE174" i="2"/>
  <c r="BE178" i="2"/>
  <c r="BE179" i="2"/>
  <c r="BE181" i="2"/>
  <c r="BE182" i="2"/>
  <c r="BE184" i="2"/>
  <c r="BE187" i="2"/>
  <c r="BE191" i="2"/>
  <c r="BE195" i="2"/>
  <c r="F36" i="3"/>
  <c r="BC96" i="1" s="1"/>
  <c r="F37" i="7"/>
  <c r="BD100" i="1" s="1"/>
  <c r="F34" i="8"/>
  <c r="BA101" i="1" s="1"/>
  <c r="F39" i="9"/>
  <c r="BD103" i="1"/>
  <c r="F37" i="2"/>
  <c r="BD95" i="1"/>
  <c r="F34" i="5"/>
  <c r="BA98" i="1"/>
  <c r="F38" i="9"/>
  <c r="BC103" i="1" s="1"/>
  <c r="F36" i="15"/>
  <c r="BA111" i="1" s="1"/>
  <c r="BA110" i="1" s="1"/>
  <c r="AW110" i="1" s="1"/>
  <c r="F34" i="3"/>
  <c r="BA96" i="1" s="1"/>
  <c r="F36" i="6"/>
  <c r="BC99" i="1"/>
  <c r="J36" i="10"/>
  <c r="AW104" i="1"/>
  <c r="J36" i="12"/>
  <c r="AW107" i="1"/>
  <c r="F38" i="14"/>
  <c r="BC109" i="1"/>
  <c r="F35" i="3"/>
  <c r="BB96" i="1" s="1"/>
  <c r="F36" i="7"/>
  <c r="BC100" i="1" s="1"/>
  <c r="F37" i="8"/>
  <c r="BD101" i="1"/>
  <c r="F39" i="11"/>
  <c r="BD105" i="1"/>
  <c r="F39" i="12"/>
  <c r="BD107" i="1"/>
  <c r="J34" i="3"/>
  <c r="AW96" i="1" s="1"/>
  <c r="F34" i="7"/>
  <c r="BA100" i="1" s="1"/>
  <c r="F36" i="8"/>
  <c r="BC101" i="1" s="1"/>
  <c r="F38" i="10"/>
  <c r="BC104" i="1"/>
  <c r="F38" i="11"/>
  <c r="BC105" i="1"/>
  <c r="F37" i="13"/>
  <c r="BB108" i="1"/>
  <c r="F36" i="13"/>
  <c r="BA108" i="1"/>
  <c r="F38" i="13"/>
  <c r="BC108" i="1" s="1"/>
  <c r="F37" i="14"/>
  <c r="BB109" i="1" s="1"/>
  <c r="J36" i="16"/>
  <c r="AW112" i="1"/>
  <c r="J34" i="2"/>
  <c r="AW95" i="1"/>
  <c r="J34" i="5"/>
  <c r="AW98" i="1"/>
  <c r="F37" i="10"/>
  <c r="BB104" i="1"/>
  <c r="F36" i="11"/>
  <c r="BA105" i="1" s="1"/>
  <c r="F38" i="12"/>
  <c r="BC107" i="1" s="1"/>
  <c r="F38" i="15"/>
  <c r="BC111" i="1" s="1"/>
  <c r="BC110" i="1" s="1"/>
  <c r="AY110" i="1" s="1"/>
  <c r="F35" i="2"/>
  <c r="BB95" i="1"/>
  <c r="F35" i="6"/>
  <c r="BB99" i="1" s="1"/>
  <c r="F37" i="6"/>
  <c r="BD99" i="1" s="1"/>
  <c r="F39" i="10"/>
  <c r="BD104" i="1"/>
  <c r="F37" i="12"/>
  <c r="BB107" i="1"/>
  <c r="F36" i="14"/>
  <c r="BA109" i="1"/>
  <c r="F36" i="2"/>
  <c r="BC95" i="1" s="1"/>
  <c r="F35" i="5"/>
  <c r="BB98" i="1" s="1"/>
  <c r="F37" i="9"/>
  <c r="BB103" i="1"/>
  <c r="F37" i="15"/>
  <c r="BB111" i="1" s="1"/>
  <c r="BB110" i="1" s="1"/>
  <c r="AX110" i="1" s="1"/>
  <c r="AS94" i="1"/>
  <c r="F37" i="4"/>
  <c r="BD97" i="1"/>
  <c r="F34" i="4"/>
  <c r="BA97" i="1"/>
  <c r="F35" i="4"/>
  <c r="BB97" i="1"/>
  <c r="J34" i="6"/>
  <c r="AW99" i="1" s="1"/>
  <c r="F34" i="6"/>
  <c r="BA99" i="1" s="1"/>
  <c r="F35" i="7"/>
  <c r="BB100" i="1" s="1"/>
  <c r="J34" i="8"/>
  <c r="AW101" i="1"/>
  <c r="F36" i="9"/>
  <c r="BA103" i="1"/>
  <c r="J36" i="15"/>
  <c r="AW111" i="1" s="1"/>
  <c r="J34" i="4"/>
  <c r="AW97" i="1" s="1"/>
  <c r="F36" i="4"/>
  <c r="BC97" i="1"/>
  <c r="F37" i="5"/>
  <c r="BD98" i="1" s="1"/>
  <c r="J36" i="11"/>
  <c r="AW105" i="1"/>
  <c r="F36" i="12"/>
  <c r="BA107" i="1"/>
  <c r="F39" i="14"/>
  <c r="BD109" i="1"/>
  <c r="F34" i="2"/>
  <c r="BA95" i="1"/>
  <c r="F36" i="5"/>
  <c r="BC98" i="1"/>
  <c r="J36" i="9"/>
  <c r="AW103" i="1" s="1"/>
  <c r="F39" i="15"/>
  <c r="BD111" i="1" s="1"/>
  <c r="BD110" i="1" s="1"/>
  <c r="F37" i="3"/>
  <c r="BD96" i="1" s="1"/>
  <c r="J34" i="7"/>
  <c r="AW100" i="1" s="1"/>
  <c r="F35" i="8"/>
  <c r="BB101" i="1"/>
  <c r="F36" i="10"/>
  <c r="BA104" i="1"/>
  <c r="F37" i="11"/>
  <c r="BB105" i="1"/>
  <c r="J36" i="13"/>
  <c r="AW108" i="1"/>
  <c r="F39" i="13"/>
  <c r="BD108" i="1"/>
  <c r="J36" i="14"/>
  <c r="AW109" i="1"/>
  <c r="J35" i="16"/>
  <c r="AV112" i="1"/>
  <c r="R122" i="15" l="1"/>
  <c r="J118" i="7"/>
  <c r="J97" i="7" s="1"/>
  <c r="J121" i="3"/>
  <c r="J98" i="3" s="1"/>
  <c r="J30" i="8"/>
  <c r="J96" i="8"/>
  <c r="J98" i="11"/>
  <c r="J32" i="11"/>
  <c r="J120" i="4"/>
  <c r="J97" i="4" s="1"/>
  <c r="BK119" i="4"/>
  <c r="J119" i="4" s="1"/>
  <c r="J30" i="4" s="1"/>
  <c r="J121" i="6"/>
  <c r="J97" i="6" s="1"/>
  <c r="BK120" i="6"/>
  <c r="J120" i="6" s="1"/>
  <c r="J96" i="6" s="1"/>
  <c r="J96" i="2"/>
  <c r="J30" i="2"/>
  <c r="AG95" i="1" s="1"/>
  <c r="J32" i="13"/>
  <c r="AG108" i="1" s="1"/>
  <c r="J98" i="13"/>
  <c r="J32" i="14"/>
  <c r="BK123" i="10"/>
  <c r="T305" i="9"/>
  <c r="T131" i="9"/>
  <c r="T119" i="3"/>
  <c r="P120" i="5"/>
  <c r="AU98" i="1"/>
  <c r="P127" i="12"/>
  <c r="P126" i="12" s="1"/>
  <c r="AU107" i="1" s="1"/>
  <c r="AU106" i="1" s="1"/>
  <c r="P326" i="9"/>
  <c r="P322" i="9" s="1"/>
  <c r="P305" i="9" s="1"/>
  <c r="P131" i="9" s="1"/>
  <c r="AU103" i="1" s="1"/>
  <c r="AU102" i="1" s="1"/>
  <c r="R119" i="2"/>
  <c r="R127" i="12"/>
  <c r="R126" i="12" s="1"/>
  <c r="BK121" i="5"/>
  <c r="J121" i="5"/>
  <c r="J97" i="5"/>
  <c r="R119" i="8"/>
  <c r="P119" i="4"/>
  <c r="AU97" i="1" s="1"/>
  <c r="R326" i="9"/>
  <c r="R322" i="9" s="1"/>
  <c r="R305" i="9" s="1"/>
  <c r="R131" i="9" s="1"/>
  <c r="P119" i="3"/>
  <c r="AU96" i="1" s="1"/>
  <c r="P121" i="6"/>
  <c r="P120" i="6"/>
  <c r="AU99" i="1"/>
  <c r="T121" i="5"/>
  <c r="T120" i="5"/>
  <c r="T119" i="2"/>
  <c r="R121" i="5"/>
  <c r="R120" i="5" s="1"/>
  <c r="AG101" i="1"/>
  <c r="BK122" i="15"/>
  <c r="J122" i="15" s="1"/>
  <c r="J98" i="15" s="1"/>
  <c r="BK374" i="9"/>
  <c r="J374" i="9"/>
  <c r="J107" i="9"/>
  <c r="AG109" i="1"/>
  <c r="AN109" i="1" s="1"/>
  <c r="AG107" i="1"/>
  <c r="J98" i="12"/>
  <c r="J127" i="12"/>
  <c r="J99" i="12"/>
  <c r="AG105" i="1"/>
  <c r="BK305" i="9"/>
  <c r="J305" i="9"/>
  <c r="J101" i="9"/>
  <c r="AG100" i="1"/>
  <c r="J96" i="7"/>
  <c r="AG97" i="1"/>
  <c r="BK119" i="3"/>
  <c r="J119" i="3" s="1"/>
  <c r="J96" i="3" s="1"/>
  <c r="J33" i="4"/>
  <c r="AV97" i="1" s="1"/>
  <c r="AT97" i="1" s="1"/>
  <c r="J33" i="7"/>
  <c r="AV100" i="1" s="1"/>
  <c r="AT100" i="1" s="1"/>
  <c r="J35" i="9"/>
  <c r="AV103" i="1" s="1"/>
  <c r="AT103" i="1" s="1"/>
  <c r="F33" i="2"/>
  <c r="AZ95" i="1" s="1"/>
  <c r="F35" i="10"/>
  <c r="AZ104" i="1"/>
  <c r="J35" i="11"/>
  <c r="AV105" i="1" s="1"/>
  <c r="AT105" i="1" s="1"/>
  <c r="AN105" i="1" s="1"/>
  <c r="J35" i="14"/>
  <c r="AV109" i="1" s="1"/>
  <c r="AT109" i="1" s="1"/>
  <c r="F35" i="16"/>
  <c r="AZ112" i="1" s="1"/>
  <c r="J33" i="2"/>
  <c r="AV95" i="1"/>
  <c r="AT95" i="1" s="1"/>
  <c r="F35" i="9"/>
  <c r="AZ103" i="1" s="1"/>
  <c r="J32" i="16"/>
  <c r="AG112" i="1" s="1"/>
  <c r="AN112" i="1" s="1"/>
  <c r="J33" i="3"/>
  <c r="AV96" i="1" s="1"/>
  <c r="AT96" i="1" s="1"/>
  <c r="F35" i="14"/>
  <c r="AZ109" i="1"/>
  <c r="J33" i="5"/>
  <c r="AV98" i="1" s="1"/>
  <c r="AT98" i="1" s="1"/>
  <c r="J35" i="15"/>
  <c r="AV111" i="1" s="1"/>
  <c r="AT111" i="1" s="1"/>
  <c r="F33" i="3"/>
  <c r="AZ96" i="1" s="1"/>
  <c r="BB106" i="1"/>
  <c r="AX106" i="1"/>
  <c r="F35" i="15"/>
  <c r="AZ111" i="1" s="1"/>
  <c r="F33" i="4"/>
  <c r="AZ97" i="1" s="1"/>
  <c r="F33" i="7"/>
  <c r="AZ100" i="1" s="1"/>
  <c r="J33" i="8"/>
  <c r="AV101" i="1"/>
  <c r="AT101" i="1"/>
  <c r="AN101" i="1"/>
  <c r="F35" i="11"/>
  <c r="AZ105" i="1"/>
  <c r="BC106" i="1"/>
  <c r="AY106" i="1"/>
  <c r="BD106" i="1"/>
  <c r="F33" i="5"/>
  <c r="AZ98" i="1" s="1"/>
  <c r="BA106" i="1"/>
  <c r="AW106" i="1"/>
  <c r="AT112" i="1"/>
  <c r="F33" i="6"/>
  <c r="AZ99" i="1" s="1"/>
  <c r="BB102" i="1"/>
  <c r="AX102" i="1"/>
  <c r="F35" i="13"/>
  <c r="AZ108" i="1" s="1"/>
  <c r="J33" i="6"/>
  <c r="AV99" i="1" s="1"/>
  <c r="AT99" i="1" s="1"/>
  <c r="BC102" i="1"/>
  <c r="AY102" i="1"/>
  <c r="J35" i="12"/>
  <c r="AV107" i="1" s="1"/>
  <c r="AT107" i="1" s="1"/>
  <c r="AN107" i="1" s="1"/>
  <c r="F33" i="8"/>
  <c r="AZ101" i="1"/>
  <c r="BD102" i="1"/>
  <c r="J35" i="13"/>
  <c r="AV108" i="1" s="1"/>
  <c r="AT108" i="1" s="1"/>
  <c r="J35" i="10"/>
  <c r="AV104" i="1" s="1"/>
  <c r="AT104" i="1" s="1"/>
  <c r="BA102" i="1"/>
  <c r="AW102" i="1"/>
  <c r="F35" i="12"/>
  <c r="AZ107" i="1" s="1"/>
  <c r="AN100" i="1" l="1"/>
  <c r="J30" i="6"/>
  <c r="AG99" i="1" s="1"/>
  <c r="AN108" i="1"/>
  <c r="AG106" i="1"/>
  <c r="AN97" i="1"/>
  <c r="AN95" i="1"/>
  <c r="J123" i="10"/>
  <c r="J99" i="10" s="1"/>
  <c r="BK122" i="10"/>
  <c r="J122" i="10" s="1"/>
  <c r="J96" i="4"/>
  <c r="J41" i="16"/>
  <c r="BK120" i="5"/>
  <c r="J120" i="5"/>
  <c r="J41" i="14"/>
  <c r="J41" i="13"/>
  <c r="J41" i="12"/>
  <c r="J41" i="11"/>
  <c r="BK131" i="9"/>
  <c r="J131" i="9" s="1"/>
  <c r="J98" i="9" s="1"/>
  <c r="J39" i="8"/>
  <c r="AN99" i="1"/>
  <c r="J39" i="7"/>
  <c r="J39" i="6"/>
  <c r="J39" i="4"/>
  <c r="J39" i="2"/>
  <c r="J32" i="15"/>
  <c r="AG111" i="1" s="1"/>
  <c r="AG110" i="1" s="1"/>
  <c r="AZ102" i="1"/>
  <c r="AV102" i="1" s="1"/>
  <c r="AT102" i="1" s="1"/>
  <c r="BD94" i="1"/>
  <c r="W33" i="1" s="1"/>
  <c r="J30" i="5"/>
  <c r="AG98" i="1" s="1"/>
  <c r="AZ106" i="1"/>
  <c r="AV106" i="1" s="1"/>
  <c r="AT106" i="1" s="1"/>
  <c r="AN106" i="1" s="1"/>
  <c r="AU94" i="1"/>
  <c r="BC94" i="1"/>
  <c r="W32" i="1" s="1"/>
  <c r="J30" i="3"/>
  <c r="AG96" i="1" s="1"/>
  <c r="BA94" i="1"/>
  <c r="AW94" i="1" s="1"/>
  <c r="AK30" i="1" s="1"/>
  <c r="AZ110" i="1"/>
  <c r="AV110" i="1" s="1"/>
  <c r="AT110" i="1" s="1"/>
  <c r="BB94" i="1"/>
  <c r="W31" i="1" s="1"/>
  <c r="AN110" i="1" l="1"/>
  <c r="J98" i="10"/>
  <c r="J32" i="10"/>
  <c r="J41" i="15"/>
  <c r="J39" i="5"/>
  <c r="J96" i="5"/>
  <c r="J39" i="3"/>
  <c r="AN96" i="1"/>
  <c r="AN98" i="1"/>
  <c r="AN111" i="1"/>
  <c r="AX94" i="1"/>
  <c r="AZ94" i="1"/>
  <c r="AV94" i="1" s="1"/>
  <c r="AK29" i="1" s="1"/>
  <c r="J32" i="9"/>
  <c r="AG103" i="1"/>
  <c r="W30" i="1"/>
  <c r="AY94" i="1"/>
  <c r="AG104" i="1" l="1"/>
  <c r="J41" i="10"/>
  <c r="J41" i="9"/>
  <c r="AN103" i="1"/>
  <c r="AT94" i="1"/>
  <c r="W29" i="1"/>
  <c r="AN104" i="1" l="1"/>
  <c r="AG102" i="1"/>
  <c r="AG94" i="1" l="1"/>
  <c r="AN102" i="1"/>
  <c r="AK26" i="1" l="1"/>
  <c r="AK35" i="1" s="1"/>
  <c r="AN94" i="1"/>
</calcChain>
</file>

<file path=xl/sharedStrings.xml><?xml version="1.0" encoding="utf-8"?>
<sst xmlns="http://schemas.openxmlformats.org/spreadsheetml/2006/main" count="18982" uniqueCount="2385">
  <si>
    <t>Export Komplet</t>
  </si>
  <si>
    <t/>
  </si>
  <si>
    <t>2.0</t>
  </si>
  <si>
    <t>False</t>
  </si>
  <si>
    <t>{073dcda5-25f0-41fd-8103-4fd10e18ed97}</t>
  </si>
  <si>
    <t>&gt;&gt;  skryté sloupce  &lt;&lt;</t>
  </si>
  <si>
    <t>0,01</t>
  </si>
  <si>
    <t>21</t>
  </si>
  <si>
    <t>15</t>
  </si>
  <si>
    <t>REKAPITULACE STAVBY</t>
  </si>
  <si>
    <t>v ---  níže se nacházejí doplnkové a pomocné údaje k sestavám  --- v</t>
  </si>
  <si>
    <t>Návod na vyplnění</t>
  </si>
  <si>
    <t>0,001</t>
  </si>
  <si>
    <t>Kód:</t>
  </si>
  <si>
    <t>119088-2</t>
  </si>
  <si>
    <t>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</si>
  <si>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</si>
  <si>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Oprava kolejí výhybek a nástupišť v žst. Strážnice</t>
  </si>
  <si>
    <t>KSO:</t>
  </si>
  <si>
    <t>CC-CZ:</t>
  </si>
  <si>
    <t>Místo:</t>
  </si>
  <si>
    <t xml:space="preserve"> </t>
  </si>
  <si>
    <t>Datum:</t>
  </si>
  <si>
    <t>Zadavatel:</t>
  </si>
  <si>
    <t>IČ:</t>
  </si>
  <si>
    <t>DIČ:</t>
  </si>
  <si>
    <t>Uchazeč:</t>
  </si>
  <si>
    <t>Vyplň údaj</t>
  </si>
  <si>
    <t>Projektant:</t>
  </si>
  <si>
    <t>True</t>
  </si>
  <si>
    <t>Zpracovatel:</t>
  </si>
  <si>
    <t>Poznámka:</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</si>
  <si>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</si>
  <si>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</si>
  <si>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</si>
  <si>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</si>
  <si>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</si>
  <si>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</si>
  <si>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</si>
  <si>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</si>
  <si>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</si>
  <si>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</si>
  <si>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</si>
  <si>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</si>
  <si>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</si>
  <si>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</si>
  <si>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</si>
  <si>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</si>
  <si>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</si>
  <si>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</si>
  <si>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</si>
  <si>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</si>
  <si>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</si>
  <si>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</si>
  <si>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</si>
  <si>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</si>
  <si>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</si>
  <si>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</si>
  <si>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</si>
  <si>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</si>
  <si>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</si>
  <si>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</si>
  <si>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</si>
  <si>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</si>
  <si>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</si>
  <si>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</si>
  <si>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</si>
  <si>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</si>
  <si>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</si>
  <si>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</si>
  <si>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</si>
  <si>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</si>
  <si>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</si>
  <si>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</si>
  <si>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</si>
  <si>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</si>
  <si>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t>
  </si>
  <si>
    <t>PS 701</t>
  </si>
  <si>
    <t>Sdělovací zařízení</t>
  </si>
  <si>
    <t>STA</t>
  </si>
  <si>
    <t>1</t>
  </si>
  <si>
    <t>{8ac180a3-19d3-483d-8fdf-29a7de6eaf3b}</t>
  </si>
  <si>
    <t>2</t>
  </si>
  <si>
    <t>SO 101.1</t>
  </si>
  <si>
    <t>Železniční svršek</t>
  </si>
  <si>
    <t>{08bc30f3-dd9a-4bca-b592-5d2d92598ae3}</t>
  </si>
  <si>
    <t>SO 101.2</t>
  </si>
  <si>
    <t>Železniční spodek</t>
  </si>
  <si>
    <t>{7c8497a6-1795-4b33-93b1-e8dbc071b531}</t>
  </si>
  <si>
    <t>SO 201</t>
  </si>
  <si>
    <t>Nástupiště včetně úrovňového přechodu</t>
  </si>
  <si>
    <t>{139c89cd-df2f-44a5-9a61-a1544a8e60e0}</t>
  </si>
  <si>
    <t>SO 302</t>
  </si>
  <si>
    <t>Železniční přejezd v km 8,258</t>
  </si>
  <si>
    <t>{ed13c396-9270-4789-bdde-c16da483d9f8}</t>
  </si>
  <si>
    <t>SO 4.2</t>
  </si>
  <si>
    <t>VON</t>
  </si>
  <si>
    <t>{cbe6ea7e-e25e-4001-acaf-e26ea75b5156}</t>
  </si>
  <si>
    <t>SO 401</t>
  </si>
  <si>
    <t>Rozvody NN a osvětlení</t>
  </si>
  <si>
    <t>{b7c0d5a2-dbb2-4aa2-b484-57565f805dd1}</t>
  </si>
  <si>
    <t>PS 501.1</t>
  </si>
  <si>
    <t>Staniční zabezpečovací zařízení</t>
  </si>
  <si>
    <t>{0e6b545b-864f-41b2-9a08-b31594b8feaa}</t>
  </si>
  <si>
    <t>01</t>
  </si>
  <si>
    <t>Sborník ÚOŽI</t>
  </si>
  <si>
    <t>Soupis</t>
  </si>
  <si>
    <t>{d601fe2f-5b06-44b0-9b7a-a33d7d030bce}</t>
  </si>
  <si>
    <t>02</t>
  </si>
  <si>
    <t>Zemní práce</t>
  </si>
  <si>
    <t>{760cd1cd-4599-4135-950f-d0cf05630c01}</t>
  </si>
  <si>
    <t>03</t>
  </si>
  <si>
    <t>Materiál dodaný investorem</t>
  </si>
  <si>
    <t>{9d097797-7343-4710-b112-77e7304d2049}</t>
  </si>
  <si>
    <t>PS 501.2</t>
  </si>
  <si>
    <t>PZZ</t>
  </si>
  <si>
    <t>{7b53019a-4f6f-498e-a860-aa0f3c4f885f}</t>
  </si>
  <si>
    <t>{1b9e3ed9-9434-4ee6-a000-c5f326c77d2b}</t>
  </si>
  <si>
    <t>{67105752-64f4-4f16-909e-ca93ae0457c8}</t>
  </si>
  <si>
    <t>{8e7e5012-5cba-4203-937e-a5c164ddc96d}</t>
  </si>
  <si>
    <t>VON-SSZT</t>
  </si>
  <si>
    <t>PRO</t>
  </si>
  <si>
    <t>{cf8ecc54-cbde-46e0-ace9-e0b8a597fe55}</t>
  </si>
  <si>
    <t>{e004b381-af69-4f0b-91e3-50ce08d7a0f1}</t>
  </si>
  <si>
    <t>VON zajištěné investorem</t>
  </si>
  <si>
    <t>{387fa7ae-4e04-4c54-a239-8919836d76ef}</t>
  </si>
  <si>
    <t>KRYCÍ LIST SOUPISU PRACÍ</t>
  </si>
  <si>
    <t>Objekt:</t>
  </si>
  <si>
    <t>PS 701 - Sdělovací zařízení</t>
  </si>
  <si>
    <t>REKAPITULACE ČLENĚNÍ SOUPISU PRACÍ</t>
  </si>
  <si>
    <t>Kód dílu - Popis</t>
  </si>
  <si>
    <t>Cena celkem [CZK]</t>
  </si>
  <si>
    <t>Náklady ze soupisu prací</t>
  </si>
  <si>
    <t>-1</t>
  </si>
  <si>
    <t>HSV - Práce a dodávky HSV</t>
  </si>
  <si>
    <t xml:space="preserve">    5 - Komunikace pozemní</t>
  </si>
  <si>
    <t>OST - Ostatní</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</si>
  <si>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</si>
  <si>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</si>
  <si>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</si>
  <si>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</si>
  <si>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</si>
  <si>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</si>
  <si>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</si>
  <si>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</si>
  <si>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</si>
  <si>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</si>
  <si>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</si>
  <si>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</si>
  <si>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</si>
  <si>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</si>
  <si>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</si>
  <si>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</si>
  <si>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5</t>
  </si>
  <si>
    <t>Komunikace pozemní</t>
  </si>
  <si>
    <t>K</t>
  </si>
  <si>
    <t>5915005020</t>
  </si>
  <si>
    <t>Hloubení rýh nebo jam ručně na železničním spodku třídy těžitelnosti I skupiny 2. Poznámka: 1. V cenách jsou započteny náklady na hloubení a uložení výzisku na terén nebo naložení na dopravní prostředek a uložení na úložišti.</t>
  </si>
  <si>
    <t>m3</t>
  </si>
  <si>
    <t>4</t>
  </si>
  <si>
    <t>5915010020</t>
  </si>
  <si>
    <t>Těžení zeminy nebo horniny železničního spodku třídy těžitelnosti I skupiny 2. Poznámka: 1. V cenách jsou započteny náklady na těžení a uložení výzisku na terén nebo naložení na dopravní prostředek a uložení na úložišti.</t>
  </si>
  <si>
    <t>3</t>
  </si>
  <si>
    <t>5915031R</t>
  </si>
  <si>
    <t>Bourání mostních základů ze železobetonu</t>
  </si>
  <si>
    <t>-2089645583</t>
  </si>
  <si>
    <t>5915007020</t>
  </si>
  <si>
    <t>Zásyp jam nebo rýh sypaninou na železničním spodku se zhutněním. Poznámka: 1. Ceny zásypu jam a rýh se zhutněním jsou určeny pro jakoukoliv míru zhutnění.</t>
  </si>
  <si>
    <t>8</t>
  </si>
  <si>
    <t>M</t>
  </si>
  <si>
    <t>5964161000</t>
  </si>
  <si>
    <t>Beton lehce zhutnitelný C 12/15;X0 F5 2 080 2 517</t>
  </si>
  <si>
    <t>-84689379</t>
  </si>
  <si>
    <t>6</t>
  </si>
  <si>
    <t>7593501095</t>
  </si>
  <si>
    <t>Trasy kabelového vedení Ohebná dvouplášťová korugovaná chránička KF 09160 průměr 160/136 mm</t>
  </si>
  <si>
    <t>m</t>
  </si>
  <si>
    <t>17424429</t>
  </si>
  <si>
    <t>7</t>
  </si>
  <si>
    <t>7491100050</t>
  </si>
  <si>
    <t>Trubková vedení Ohebné elektroinstalační trubky 1436/1 pr.36 320N MONOFLEX</t>
  </si>
  <si>
    <t>1876099256</t>
  </si>
  <si>
    <t>7491151011</t>
  </si>
  <si>
    <t>Montáž trubek ohebných elektroinstalačních hladkých z PVC uložených volně nebo pod omítkou průměru do 50 mm - včetně naznačení trasy, rozměření, řezání trubek, kladení, osazení, zajištění a upevnění</t>
  </si>
  <si>
    <t>18</t>
  </si>
  <si>
    <t>9</t>
  </si>
  <si>
    <t>7492751020</t>
  </si>
  <si>
    <t>Montáž ukončení kabelů nn v rozvaděči nebo na přístroji izolovaných s označením 2 - 5-ti žílových do 2,5 mm2 - montáž kabelové koncovky nebo záklopky včetně odizolování pláště a izolace žil kabelu, ukončení žil v rozvaděči, upevnění kabelových ok, roz. trubice, zakončení stínění apod.</t>
  </si>
  <si>
    <t>kus</t>
  </si>
  <si>
    <t>20</t>
  </si>
  <si>
    <t>10</t>
  </si>
  <si>
    <t>7494000836R</t>
  </si>
  <si>
    <t>Rozvodnicové a rozváděčové skříně (skříň jednoduchá do 25U)</t>
  </si>
  <si>
    <t>KUS</t>
  </si>
  <si>
    <t>1150536152</t>
  </si>
  <si>
    <t>11</t>
  </si>
  <si>
    <t>7494003912R</t>
  </si>
  <si>
    <t>Modulární přístroje Proudové chrániče Proudové chrániče G; S; do 125 A; 10 kA typ A-G 2-pólové In 25 A, Ue AC 230 V, Idn 30 mA, 2pól, Inc 10 kA, typ A-G</t>
  </si>
  <si>
    <t>-1674965177</t>
  </si>
  <si>
    <t>12</t>
  </si>
  <si>
    <t>7494251010R</t>
  </si>
  <si>
    <t>Montáž rozvaděčů skříňových (skříň jednoduchá do 25U)</t>
  </si>
  <si>
    <t>26</t>
  </si>
  <si>
    <t>13</t>
  </si>
  <si>
    <t>7494450510</t>
  </si>
  <si>
    <t>Montáž proudových chráničů dvoupólových do 40 A (10 kA) - do skříně nebo rozvaděče</t>
  </si>
  <si>
    <t>28</t>
  </si>
  <si>
    <t>14</t>
  </si>
  <si>
    <t>7498200590</t>
  </si>
  <si>
    <t>ED řídící pracoviště ED řídící pracoviště Záložní napájení (lze využít UPS z vlastní spotřeby) Zdroj UPS do 1KVA</t>
  </si>
  <si>
    <t>-1639712512</t>
  </si>
  <si>
    <t>7499251020</t>
  </si>
  <si>
    <t>Provedení technické prohlídky a zkoušky na silnoproudém zařízení, zařízení TV, zařízení NS, transformoven, EPZ pro opravné práce pro objem investičních nákladů přes 500 000 do 1 000 000 Kč - celková prohlídka zařízení provozního souboru nebo stavebního objektu včetně měření, zařízení tohoto provozního souboru nebo stavebního objektu právnickou osobou na zařízení podle požadavku ČSN, včetně hodnocení a vyhotovení protokolu</t>
  </si>
  <si>
    <t>32</t>
  </si>
  <si>
    <t>16</t>
  </si>
  <si>
    <t>7499251025</t>
  </si>
  <si>
    <t>Provedení technické prohlídky a zkoušky na silnoproudém zařízení, zařízení TV, zařízení NS, transformoven, EPZ příplatek za každých dalších i započatých 500 000 Kč přes 1 000 000 Kč</t>
  </si>
  <si>
    <t>34</t>
  </si>
  <si>
    <t>17</t>
  </si>
  <si>
    <t>7499252020</t>
  </si>
  <si>
    <t>Vyhotovení mimořádné revizní zprávy pro opravné práce pro objem investičních nákladů přes 500 000 do 1 000 000 Kč - celková prohlídka zařízení provozního souboru nebo stavebního objektu, včetně měření, zkoušek zařízení tohoto provozního souboru nebo stavebního objektu revizním technikem na zařízení podle požadavku ČSN, včetně hodnocení a vyhotovení celkové revizní zprávy</t>
  </si>
  <si>
    <t>36</t>
  </si>
  <si>
    <t>7499252025</t>
  </si>
  <si>
    <t>Vyhotovení mimořádné revizní zprávy příplatek za každých dalších i započatých 500 000 Kč přes 1 000 000 Kč - celková prohlídka zařízení provozního souboru nebo stavebního objektu, včetně měření, zkoušek zařízení tohoto provozního souboru nebo stavebního objektu revizním technikem na zařízení podle požadavku ČSN, včetně hodnocení a vyhotovení celkové revizní zprávy</t>
  </si>
  <si>
    <t>38</t>
  </si>
  <si>
    <t>19</t>
  </si>
  <si>
    <t>7499258010</t>
  </si>
  <si>
    <t>Výkon jednotek správce trakčního vedení mimo výkonů investora úplný - obsahuje i cenu za zajištění pracoviště správcem trakčního vedení (zkratování trakčního vedení), zajištění přejezdů správcem trakčního vedení včetně nájmu pracovníků a použitých mechanizmů nutných k výkonu</t>
  </si>
  <si>
    <t>hod</t>
  </si>
  <si>
    <t>40</t>
  </si>
  <si>
    <t>7499451010</t>
  </si>
  <si>
    <t>Vydání průkazu způsobilosti pro funkční celek, provizorní stav - vyhotovení dokladu o silnoproudých zařízeních a vydání průkazu způsobilosti</t>
  </si>
  <si>
    <t>42</t>
  </si>
  <si>
    <t>7590520214</t>
  </si>
  <si>
    <t>Venkovní vedení kabelová - metalické sítě Neplněné 4x0,8 TCEKFLE 3 x 4 x 0,8</t>
  </si>
  <si>
    <t>762916392</t>
  </si>
  <si>
    <t>22</t>
  </si>
  <si>
    <t>7590520219</t>
  </si>
  <si>
    <t>Venkovní vedení kabelová - metalické sítě Neplněné 4x0,8 TCEKFLE 5 x 4 x 0,8</t>
  </si>
  <si>
    <t>68776218</t>
  </si>
  <si>
    <t>23</t>
  </si>
  <si>
    <t>7590520604</t>
  </si>
  <si>
    <t>Venkovní vedení kabelová - metalické sítě Plněné 4x0,8 TCEPKPFLEY 3 x 4 x 0,8 (kabel žíly 0,8mm do 4 párů)</t>
  </si>
  <si>
    <t>-1265721949</t>
  </si>
  <si>
    <t>24</t>
  </si>
  <si>
    <t>7590525116</t>
  </si>
  <si>
    <t>Montáž kabelu závlačného ruční zatahování do rour kabelovodů TCE/KE, KFE, KEZE s jádrem 1 mm 12 až 16 P - příprava kabelového bubnu a přistavení ke kabelovodu, pročištění otvoru, přeměření izolačního stavu a kontinuity žil kabelu, odvinutí kabelu z bubnu, vazelinování a zatažení kabelu do kabelovodu, odřezání kabelu, uzavření konců kabelu a přemístění kabelového bubnu</t>
  </si>
  <si>
    <t>50</t>
  </si>
  <si>
    <t>25</t>
  </si>
  <si>
    <t>7590525165</t>
  </si>
  <si>
    <t>Montáž kabelu úložného volně uloženého s jádrem 0,8 mm TCKQYDY do 100 XN - příprava kabelového bubnu a přistavení na místo pokládky, přeměření izolačního stavu kabelu, odvinutí a uložení kabelu do kabelového Iůžka nebo do žlabu a protažení překážkami, odřezání kabelu, uzavření konců kabelu a přemístění kabelového bubnu</t>
  </si>
  <si>
    <t>52</t>
  </si>
  <si>
    <t>7590525178</t>
  </si>
  <si>
    <t>Montáž kabelu úložného volně uloženého s jádrem 0,8 mm TCEKE do 50 XN - příprava kabelového bubnu a přistavení na místo pokládky, přeměření izolačního stavu kabelu, odvinutí a uložení kabelu do kabelového Iůžka nebo do žlabu a protažení překážkami, odřezání kabelu, uzavření konců kabelu a přemístění kabelového bubnu</t>
  </si>
  <si>
    <t>54</t>
  </si>
  <si>
    <t>27</t>
  </si>
  <si>
    <t>7590625070</t>
  </si>
  <si>
    <t>Montáž počítačového ovládání stanice včetně instalace HW a SW TPC</t>
  </si>
  <si>
    <t>56</t>
  </si>
  <si>
    <t>7593005062</t>
  </si>
  <si>
    <t>Montáž záložního napájecího zdroje instalace UPS rackmount</t>
  </si>
  <si>
    <t>58</t>
  </si>
  <si>
    <t>29</t>
  </si>
  <si>
    <t>7593310010R</t>
  </si>
  <si>
    <t>Konstrukční díly závěs pro informační tabule</t>
  </si>
  <si>
    <t>-1356745292</t>
  </si>
  <si>
    <t>30</t>
  </si>
  <si>
    <t>7593501125</t>
  </si>
  <si>
    <t>Trasy kabelového vedení Chráničky optického kabelu HDPE 6040 průměr 40/33 mm</t>
  </si>
  <si>
    <t>1429428671</t>
  </si>
  <si>
    <t>31</t>
  </si>
  <si>
    <t>7593501210</t>
  </si>
  <si>
    <t>Trasy kabelového vedení Kabelové komory 420 x 800 mm</t>
  </si>
  <si>
    <t>-885556582</t>
  </si>
  <si>
    <t>7593501255</t>
  </si>
  <si>
    <t>Trasy kabelového vedení Kabelové komory Poklop 420 mm, třída B</t>
  </si>
  <si>
    <t>1539214252</t>
  </si>
  <si>
    <t>33</t>
  </si>
  <si>
    <t>7593505210</t>
  </si>
  <si>
    <t>Montáž ochranné trubky pro optický kabel průměr 40 mm pro SZZ - práce spojené s montáží specifikované kabelizace specifikovaným způsobem</t>
  </si>
  <si>
    <t>68</t>
  </si>
  <si>
    <t>7593505250</t>
  </si>
  <si>
    <t>Montáž plastové komory na spojkování optického kabelu</t>
  </si>
  <si>
    <t>70</t>
  </si>
  <si>
    <t>35</t>
  </si>
  <si>
    <t>7596310250R</t>
  </si>
  <si>
    <t>Rozhlasové ústředny modul ( rozvodná krabice pro rozhlas) pro monitorování napětí 100V na lince</t>
  </si>
  <si>
    <t>72</t>
  </si>
  <si>
    <t>7596310270R</t>
  </si>
  <si>
    <t>Rozhlasové ústředny Spojovací modul pro hlášení do Z 300W (rozhlasová ústředna digitální se zesilovačem) s možností hlášení prostřednictvím zařízení MICROVOX, telefonní ústředny SIEMENS-HICOM a pultu OP 5.DTMF</t>
  </si>
  <si>
    <t>74</t>
  </si>
  <si>
    <t>37</t>
  </si>
  <si>
    <t>7596315020R</t>
  </si>
  <si>
    <t>Montáž rozhlasové ústředny RRU-U-3MLAN (Inoma comp) do stojanové řady</t>
  </si>
  <si>
    <t>76</t>
  </si>
  <si>
    <t>7596315095R</t>
  </si>
  <si>
    <t>Modul dálkového ovládání ( HW pro řízení systému)</t>
  </si>
  <si>
    <t>78</t>
  </si>
  <si>
    <t>39</t>
  </si>
  <si>
    <t>7596317040R</t>
  </si>
  <si>
    <t>Demontáž rozhlasového zařízení</t>
  </si>
  <si>
    <t>80</t>
  </si>
  <si>
    <t>7596325010R</t>
  </si>
  <si>
    <t>Přesun sdělovací skříně</t>
  </si>
  <si>
    <t>82</t>
  </si>
  <si>
    <t>41</t>
  </si>
  <si>
    <t>7596330070R</t>
  </si>
  <si>
    <t>Větve rozhlasového zařízení (rozhlasové příslušenství-konzola pro reproduktor)</t>
  </si>
  <si>
    <t>-1081311847</t>
  </si>
  <si>
    <t>7596330130R</t>
  </si>
  <si>
    <t>Větve rozhlasového zařízení Standardní 100V reproduktory Podhledové 2pásmový koaxiální stropní 6,5"+1", 60W @ 16 Ohm / 6W @ 100V</t>
  </si>
  <si>
    <t>-442644500</t>
  </si>
  <si>
    <t>43</t>
  </si>
  <si>
    <t>7596330140R</t>
  </si>
  <si>
    <t>Větve rozhlasového zařízení Standardní 100V reproduktor (vnitřní skříňový)</t>
  </si>
  <si>
    <t>1128706997</t>
  </si>
  <si>
    <t>44</t>
  </si>
  <si>
    <t>7596335030</t>
  </si>
  <si>
    <t>Montáž reproduktoru na ocelový stožár - upevnění reprodukturu na připravné body nebo konstrukci, připojení k vedení, nastavení optimální hlasitosti, směrování a odzkoušení ozvučení</t>
  </si>
  <si>
    <t>90</t>
  </si>
  <si>
    <t>45</t>
  </si>
  <si>
    <t>7596335040</t>
  </si>
  <si>
    <t>Montáž reproduktoru skříňového na závěsu - upevnění reprodukturu na připravné body nebo konstrukci, připojení k vedení, nastavení optimální hlasitosti, směrování a odzkoušení ozvučení</t>
  </si>
  <si>
    <t>92</t>
  </si>
  <si>
    <t>46</t>
  </si>
  <si>
    <t>7596335095</t>
  </si>
  <si>
    <t>Montáž konzoly pro reproduktor na železnou konstrukci</t>
  </si>
  <si>
    <t>94</t>
  </si>
  <si>
    <t>47</t>
  </si>
  <si>
    <t>7596510010R</t>
  </si>
  <si>
    <t>Řídící systém Server hlavní (HW pro řízení systému informačního zařízení)</t>
  </si>
  <si>
    <t>-1225083162</t>
  </si>
  <si>
    <t>48</t>
  </si>
  <si>
    <t>7596515030</t>
  </si>
  <si>
    <t>Konfigurace a oživení informačního zařízení pro cestující (SW modul řízení tabulí)</t>
  </si>
  <si>
    <t>98</t>
  </si>
  <si>
    <t>49</t>
  </si>
  <si>
    <t>7596515030R</t>
  </si>
  <si>
    <t>Konfigurace a oživení informačního zařízení pro cestující (SW modul pro podporu hlasového modulu)</t>
  </si>
  <si>
    <t>100</t>
  </si>
  <si>
    <t>7596520040</t>
  </si>
  <si>
    <t>Informační tabule Elektronický zobrazovací panel oboustranný, dvojitý bez hlas.výstupu</t>
  </si>
  <si>
    <t>1689566721</t>
  </si>
  <si>
    <t>51</t>
  </si>
  <si>
    <t>7596525016</t>
  </si>
  <si>
    <t>Montáž informační tabule na nosnou konstrukci hmotnosti tabule jednotlivě do 400 kg - včetně připojení, seřízení a přezkoušení funkce</t>
  </si>
  <si>
    <t>104</t>
  </si>
  <si>
    <t>7596545015</t>
  </si>
  <si>
    <t>Montáž obrazovky (plazmové, LCD, LED) úhlopříčky přes 22" do 46"</t>
  </si>
  <si>
    <t>106</t>
  </si>
  <si>
    <t>53</t>
  </si>
  <si>
    <t>7596545030</t>
  </si>
  <si>
    <t>Montáž ochranného krytu na obrazovky (plazmové, LCD, LED) úhlopříčky obrazovky do 46"</t>
  </si>
  <si>
    <t>108</t>
  </si>
  <si>
    <t>7596545050</t>
  </si>
  <si>
    <t>Montáž světelného informačního panelu s LED - včetně připojení, seřízení a přezkoušení funkce</t>
  </si>
  <si>
    <t>110</t>
  </si>
  <si>
    <t>55</t>
  </si>
  <si>
    <t>7596550030</t>
  </si>
  <si>
    <t>Majáčky a akustické úpravy pro nevidomé Blok příjímače pro dálkovou aktivaci signalizace pro nevidomé</t>
  </si>
  <si>
    <t>-1009616615</t>
  </si>
  <si>
    <t>7596555010R</t>
  </si>
  <si>
    <t>Montáž majáčku digitálního hlasového (DHM) (montáž a odzkoušení hlasového modulu pro nevidomé)</t>
  </si>
  <si>
    <t>114</t>
  </si>
  <si>
    <t>57</t>
  </si>
  <si>
    <t>7596620195R</t>
  </si>
  <si>
    <t>Hodinová zařízení Doplňky k hlavním hodinám (závěs pro podružné hodiny)</t>
  </si>
  <si>
    <t>532290236</t>
  </si>
  <si>
    <t>7596625015</t>
  </si>
  <si>
    <t>Montáž hodin podružných 2-stranných - úplná montáž na předem připravené úchytné body nebo na konstrukci, zapojení přívodů, přezkoušení funkce, nastavení na jednotný čas</t>
  </si>
  <si>
    <t>118</t>
  </si>
  <si>
    <t>59</t>
  </si>
  <si>
    <t>7596630172</t>
  </si>
  <si>
    <t>Hodinová zařízení Exteriérové hodiny ručičkové kruhové venkovní dvoustranné, závěs sloup-středový, průměr 50 cm</t>
  </si>
  <si>
    <t>612529740</t>
  </si>
  <si>
    <t>60</t>
  </si>
  <si>
    <t>7596715060R</t>
  </si>
  <si>
    <t>Montáž vyložného ramene ( závěs pro podružné hodiny)</t>
  </si>
  <si>
    <t>122</t>
  </si>
  <si>
    <t>61</t>
  </si>
  <si>
    <t>7597200060R</t>
  </si>
  <si>
    <t>Monitor 24“ LED EIZO pro sestavu dispečerských počítačů SDP</t>
  </si>
  <si>
    <t>671769104</t>
  </si>
  <si>
    <t>62</t>
  </si>
  <si>
    <t>7598055005R</t>
  </si>
  <si>
    <t>Měření rozhlasového zařízení (měření akustického hluku)</t>
  </si>
  <si>
    <t>126</t>
  </si>
  <si>
    <t>63</t>
  </si>
  <si>
    <t>7598055015</t>
  </si>
  <si>
    <t>Měření rozhlasového zařízení bez měření ZR do 300 W (zkoušení a nastavení hlasitosti)</t>
  </si>
  <si>
    <t>128</t>
  </si>
  <si>
    <t>64</t>
  </si>
  <si>
    <t>7598055015R</t>
  </si>
  <si>
    <t>Měření rozhlasového zařízení bez měření ZR do 300 W (uvedení do provozu)</t>
  </si>
  <si>
    <t>130</t>
  </si>
  <si>
    <t>65</t>
  </si>
  <si>
    <t>7598055035</t>
  </si>
  <si>
    <t>Měření rozhlasového zařízení bez měření ZR do 700 W (šéfmontáž a revize informačního sytému do 10 prvků)</t>
  </si>
  <si>
    <t>132</t>
  </si>
  <si>
    <t>66</t>
  </si>
  <si>
    <t>7598055080</t>
  </si>
  <si>
    <t>Měření rozhlasového zařízení včetně měření ZR do 800 W ZR</t>
  </si>
  <si>
    <t>134</t>
  </si>
  <si>
    <t>67</t>
  </si>
  <si>
    <t>7598095580R</t>
  </si>
  <si>
    <t>Vyhotovení protokolu UTZ</t>
  </si>
  <si>
    <t>136</t>
  </si>
  <si>
    <t>OST</t>
  </si>
  <si>
    <t>Ostatní</t>
  </si>
  <si>
    <t>022101021R</t>
  </si>
  <si>
    <t>Geodetické práce Geodetické práce po ukončení opravy</t>
  </si>
  <si>
    <t>HM</t>
  </si>
  <si>
    <t>138</t>
  </si>
  <si>
    <t>69</t>
  </si>
  <si>
    <t>023121011R</t>
  </si>
  <si>
    <t>Projektové práce Projektová dokumentace - přípravné práce Zjednodušený projekt opravy zabezpečovacích, sdělovacích, elektrických zařízení</t>
  </si>
  <si>
    <t>KPL</t>
  </si>
  <si>
    <t>140</t>
  </si>
  <si>
    <t>023131011R</t>
  </si>
  <si>
    <t>Projektové práce Dokumentace skutečného provedení zabezpečovacích, sdělovacích, elektrických zařízení</t>
  </si>
  <si>
    <t>142</t>
  </si>
  <si>
    <t>71</t>
  </si>
  <si>
    <t>9902100100</t>
  </si>
  <si>
    <t>Doprava obousměrná mechanizací o nosnosti přes 3,5 t sypanin (kameniva, písku, suti, dlažebních kostek, atd.) do 10 km Poznámka: 1. Ceny jsou určeny pro dopravu silničními i kolejovými vozidly. 2. V cenách obousměrné dopravy jsou započteny náklady na přepravu materiálu na místo určení včetně složení, poplatku za použití dopravní cesty a zpáteční cesty nenaloženého dopravního prostředku.</t>
  </si>
  <si>
    <t>t</t>
  </si>
  <si>
    <t>512</t>
  </si>
  <si>
    <t>-1861713460</t>
  </si>
  <si>
    <t>9902100300</t>
  </si>
  <si>
    <t>Doprava obousměrná mechanizací o nosnosti přes 3,5 t sypanin (kameniva, písku, suti, dlažebních kostek, atd.) do 30 km Poznámka: 1. Ceny jsou určeny pro dopravu silničními i kolejovými vozidly. 2. V cenách obousměrné dopravy jsou započteny náklady na přepravu materiálu na místo určení včetně složení, poplatku za použití dopravní cesty a zpáteční cesty nenaloženého dopravního prostředku.</t>
  </si>
  <si>
    <t>1229806955</t>
  </si>
  <si>
    <t>73</t>
  </si>
  <si>
    <t>9909000100</t>
  </si>
  <si>
    <t>Poplatek za uložení suti nebo hmot na oficiální skládku   Poznámka: 1. V cenách jsou započteny náklady na uložení stavebního odpadu na oficiální skládku. 2. Ceny jsou doporučené, je třeba zohlednit regionální rozdíly v cenách poplatků za uložení suti a odpadů. Tyto se mohou výrazně lišit s ohledem nejen na region, ale také na množství a druh ukládaného odpadu.</t>
  </si>
  <si>
    <t>9909000600</t>
  </si>
  <si>
    <t>Poplatek za recyklaci odpadu (asfaltové směsi, kusový beton)   Poznámka: 1. V cenách jsou započteny náklady na uložení stavebního odpadu na oficiální skládku. 2. Ceny jsou doporučené, je třeba zohlednit regionální rozdíly v cenách poplatků za uložení suti a odpadů. Tyto se mohou výrazně lišit s ohledem nejen na region, ale také na množství a druh ukládaného odpadu.</t>
  </si>
  <si>
    <t>-1127698869</t>
  </si>
  <si>
    <t>SO 101.1 - Železniční svršek</t>
  </si>
  <si>
    <t>5901005010</t>
  </si>
  <si>
    <t>Měření geometrických parametrů měřícím vozíkem v koleji. Poznámka: 1. V cenách jsou započteny náklady na měření provozních odchylek dle ČSN, zpracování a předání tištěných výstupů objednateli.</t>
  </si>
  <si>
    <t>km</t>
  </si>
  <si>
    <t>VV</t>
  </si>
  <si>
    <t>"TK Veselí" 0,053628+0,436338</t>
  </si>
  <si>
    <t>"TK Sudoměřice" 0,075185+0,191504</t>
  </si>
  <si>
    <t>"kol.č.1" 0,518397</t>
  </si>
  <si>
    <t>"kol.č.2" 0,410286</t>
  </si>
  <si>
    <t>"kol.č.3" 0,558432</t>
  </si>
  <si>
    <t>"kol.č.5" 0,224311</t>
  </si>
  <si>
    <t>"vlečka" 0,050122</t>
  </si>
  <si>
    <t>Součet</t>
  </si>
  <si>
    <t>5901005020</t>
  </si>
  <si>
    <t>Měření geometrických parametrů měřícím vozíkem ve výhybce. Poznámka: 1. V cenách jsou započteny náklady na měření provozních odchylek dle ČSN, zpracování a předání tištěných výstupů objednateli.</t>
  </si>
  <si>
    <t>"1:9-300" 4*49,85</t>
  </si>
  <si>
    <t>"1:9-190" 1*43,75</t>
  </si>
  <si>
    <t>"1:12-500" 1*64,79</t>
  </si>
  <si>
    <t>5905023020</t>
  </si>
  <si>
    <t>Úprava povrchu stezky rozprostřením štěrkodrtě přes 3 do 5 cm. Poznámka: 1. V cenách jsou započteny náklady na rozprostření a urovnání kameniva včetně zhutnění povrchu stezky. Platí pro nový i stávající stav. 2. V cenách nejsou obsaženy náklady na dodávku drtě.</t>
  </si>
  <si>
    <t>m2</t>
  </si>
  <si>
    <t>"kol.č.2 L" 530*0,4</t>
  </si>
  <si>
    <t>"kol.č.1" 120*0,4+417,7*1,35+57,9*(0,35+5)/2+10,3*5+377*1,35</t>
  </si>
  <si>
    <t>"kol.č.3 P" 115*0,4+90*0,4+207,5*1,35</t>
  </si>
  <si>
    <t>"kol.č.5 P" 354*0,4</t>
  </si>
  <si>
    <t>5955101025</t>
  </si>
  <si>
    <t>Kamenivo drcené drť frakce 4/8</t>
  </si>
  <si>
    <t>2042,953*0,05*1,85/2</t>
  </si>
  <si>
    <t>5955101030</t>
  </si>
  <si>
    <t>Kamenivo drcené drť frakce 8/16</t>
  </si>
  <si>
    <t>5905055010</t>
  </si>
  <si>
    <t>Odstranění stávajícího kolejového lože odtěžením v koleji. Poznámka: 1. V cenách jsou započteny náklady na odstranění KL, úpravu pláně a rozprostření výzisku na terén nebo jeho naložení na dopravní prostředek. 2. V cenách nejsou obsaženy náklady na dopravu výzisku na skládku a skládkovné.</t>
  </si>
  <si>
    <t>"kol.č.1" 549*1,888+75*1,62+81.489</t>
  </si>
  <si>
    <t>"kol.č.2" 29*1,62+520*1,62*1,13</t>
  </si>
  <si>
    <t>"kol.č.3" 557*1,632</t>
  </si>
  <si>
    <t>"kol.č.4" 146*1,632</t>
  </si>
  <si>
    <t>"kol.č.5" 35*1,632+368*1,632*1,13</t>
  </si>
  <si>
    <t>5905055020</t>
  </si>
  <si>
    <t>Odstranění stávajícího kolejového lože odtěžením ve výhybce. Poznámka: 1. V cenách jsou započteny náklady na odstranění KL, úpravu pláně a rozprostření výzisku na terén nebo jeho naložení na dopravní prostředek. 2. V cenách nejsou obsaženy náklady na dopravu výzisku na skládku a skládkovné.</t>
  </si>
  <si>
    <t>"výhybky 1, 2, 3, 7, 8" 5*70</t>
  </si>
  <si>
    <t>"výhybky 4, 6" 2*58</t>
  </si>
  <si>
    <t>"výhybka 5" 1*55</t>
  </si>
  <si>
    <t>5905060010</t>
  </si>
  <si>
    <t>Zřízení nového kolejového lože v koleji. Poznámka: 1. V cenách jsou započteny náklady na zřízení KL, rozprostření vrstvy kameniva, zřízení homogenizované vrstvy kameniva a úprava KL do profilu. 2. V cenách nejsou obsaženy náklady na položení KR, úpravu směrového a výškového uspořádání, dodávku kameniva a snížení KL pod patou kolejnice.</t>
  </si>
  <si>
    <t>5905060020</t>
  </si>
  <si>
    <t>Zřízení nového kolejového lože ve výhybce. Poznámka: 1. V cenách jsou započteny náklady na zřízení KL, rozprostření vrstvy kameniva, zřízení homogenizované vrstvy kameniva a úprava KL do profilu. 2. V cenách nejsou obsaženy náklady na položení KR, úpravu směrového a výškového uspořádání, dodávku kameniva a snížení KL pod patou kolejnice.</t>
  </si>
  <si>
    <t>"1:9-300" 4*63</t>
  </si>
  <si>
    <t>"1:9-190" 1*55</t>
  </si>
  <si>
    <t>"1:12-500" 1*78</t>
  </si>
  <si>
    <t>5905105030</t>
  </si>
  <si>
    <t>Doplnění KL kamenivem souvisle strojně v koleji. Poznámka: 1. V cenách jsou započteny náklady na doplnění kameniva ojediněle ručně vidlemi a/nebo souvisle strojně z výsypných vozů případně nakladačem. 2. V cenách nejsou obsaženy náklady na dodávku kameniva.</t>
  </si>
  <si>
    <t>"SVÚ v TÚ" (436,338+191,533)*0,1</t>
  </si>
  <si>
    <t>"vlečka" 50*0,15</t>
  </si>
  <si>
    <t>"následné podbití" 1839*0,1</t>
  </si>
  <si>
    <t>5905105040</t>
  </si>
  <si>
    <t>Doplnění KL kamenivem souvisle strojně ve výhybce. Poznámka: 1. V cenách jsou započteny náklady na doplnění kameniva ojediněle ručně vidlemi a/nebo souvisle strojně z výsypných vozů případně nakladačem. 2. V cenách nejsou obsaženy náklady na dodávku kameniva.</t>
  </si>
  <si>
    <t>"následné podbití" 307,94*0,1</t>
  </si>
  <si>
    <t>5955101000</t>
  </si>
  <si>
    <t>Kamenivo drcené štěrk frakce 31,5/63 třídy BI</t>
  </si>
  <si>
    <t>(5357,402+385+254,187+30,794)*1,85</t>
  </si>
  <si>
    <t>5906130345</t>
  </si>
  <si>
    <t>Montáž kolejového roštu v ose koleje pražce betonové vystrojené, tvar S49, 49E1. Poznámka: 1. V cenách jsou započteny náklady na manipulaci a montáž KR, u pražců dřevěných nevystrojených i na vrtání pražců. 2. V cenách nejsou obsaženy náklady na dodávku materiálu.</t>
  </si>
  <si>
    <t>5957104025</t>
  </si>
  <si>
    <t>Kolejnicové pásy třídy R260 tv. 49 E1 délky 75 metrů</t>
  </si>
  <si>
    <t>5956140030</t>
  </si>
  <si>
    <t>Pražec betonový příčný vystrojený včetně kompletů tv. B 91S/2 (S)</t>
  </si>
  <si>
    <t>5956140040</t>
  </si>
  <si>
    <t>Pražec betonový příčný vystrojený včetně kompletů tv. B03 (S)</t>
  </si>
  <si>
    <t>5958128010</t>
  </si>
  <si>
    <t>Komplety ŽS 4 (šroub RS 1, matice M 24, podložka Fe6, svěrka ŽS4)</t>
  </si>
  <si>
    <t>"k užitým pražcům SB8 v kol.č.5" 357*4</t>
  </si>
  <si>
    <t>5958158005</t>
  </si>
  <si>
    <t>Podložka pryžová pod patu kolejnice S49 183/126/6</t>
  </si>
  <si>
    <t>"k užitým pražcům SB8 v kol.č.5" 357*2</t>
  </si>
  <si>
    <t>5906135025</t>
  </si>
  <si>
    <t>Demontáž kolejového roštu koleje na úložišti pražce dřevěné, tvar R65. Poznámka: 1. V cenách jsou započteny náklady na demontáž a rozebrání kolejového roštu do součástí, manipulaci, naložení výzisku na dopravní prostředek a uložení na úložišti. 2. V cenách nejsou obsaženy náklady na dopravu a vytřídění.</t>
  </si>
  <si>
    <t>"kol.č.1" 0,075</t>
  </si>
  <si>
    <t>"kol.č.2" 0,019</t>
  </si>
  <si>
    <t>"kol.č.3" 0,035</t>
  </si>
  <si>
    <t>"kol.č.5" 0,035</t>
  </si>
  <si>
    <t>5906135035</t>
  </si>
  <si>
    <t>Demontáž kolejového roštu koleje na úložišti pražce dřevěné, tvar S49, T, 49E1. Poznámka: 1. V cenách jsou započteny náklady na demontáž a rozebrání kolejového roštu do součástí, manipulaci, naložení výzisku na dopravní prostředek a uložení na úložišti. 2. V cenách nejsou obsaženy náklady na dopravu a vytřídění.</t>
  </si>
  <si>
    <t>"kol.č.2" 0,010</t>
  </si>
  <si>
    <t>"kol.č.3" 0,049+0,473-0,184</t>
  </si>
  <si>
    <t>"kol.č.4" 0,146</t>
  </si>
  <si>
    <t>5906135145</t>
  </si>
  <si>
    <t>Demontáž kolejového roštu koleje na úložišti pražce betonové, tvar R65. Poznámka: 1. V cenách jsou započteny náklady na demontáž a rozebrání kolejového roštu do součástí, manipulaci, naložení výzisku na dopravní prostředek a uložení na úložišti. 2. V cenách nejsou obsaženy náklady na dopravu a vytřídění.</t>
  </si>
  <si>
    <t>"kol.č.1" 0,549</t>
  </si>
  <si>
    <t>5906135155</t>
  </si>
  <si>
    <t>Demontáž kolejového roštu koleje na úložišti pražce betonové, tvar S49, T, 49E1. Poznámka: 1. V cenách jsou započteny náklady na demontáž a rozebrání kolejového roštu do součástí, manipulaci, naložení výzisku na dopravní prostředek a uložení na úložišti. 2. V cenách nejsou obsaženy náklady na dopravu a vytřídění.</t>
  </si>
  <si>
    <t>"kolej č.3" 0,184</t>
  </si>
  <si>
    <t>5906135255</t>
  </si>
  <si>
    <t>Demontáž kolejového roštu koleje na úložišti pražce ocelové válcované, tvar T nebo A. Poznámka: 1. V cenách jsou započteny náklady na demontáž a rozebrání kolejového roštu do součástí, manipulaci, naložení výzisku na dopravní prostředek a uložení na úložišti. 2. V cenách nejsou obsaženy náklady na dopravu a vytřídění.</t>
  </si>
  <si>
    <t>"kol.č.2" 0,520</t>
  </si>
  <si>
    <t>"kol.č.5" 0,368</t>
  </si>
  <si>
    <t>5907015006</t>
  </si>
  <si>
    <t>Ojedinělá výměna kolejnic stávající upevnění, tvar UIC60, 60E2.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</si>
  <si>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"přechodové kolejnice" 3,0*2</t>
  </si>
  <si>
    <t>5907015011</t>
  </si>
  <si>
    <t>Ojedinělá výměna kolejnic stávající upevnění, tvar R65.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</si>
  <si>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5907015016</t>
  </si>
  <si>
    <t>Ojedinělá výměna kolejnic stávající upevnění, tvar S49, T, 49E1.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</si>
  <si>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"přechodové kolejnice" 9,5*4</t>
  </si>
  <si>
    <t>5957113005</t>
  </si>
  <si>
    <t>Kolejnice přechodové tv. R65/49E1 levá</t>
  </si>
  <si>
    <t>12,5*1</t>
  </si>
  <si>
    <t>5957113010</t>
  </si>
  <si>
    <t>Kolejnice přechodové tv. R65/49E1 pravá</t>
  </si>
  <si>
    <t>5957113025</t>
  </si>
  <si>
    <t>Kolejnice přechodové tv. 60E2/49E1 levá</t>
  </si>
  <si>
    <t>5957113030</t>
  </si>
  <si>
    <t>Kolejnice přechodové tv. 60E2/49E1 pravá</t>
  </si>
  <si>
    <t>5907050110</t>
  </si>
  <si>
    <t>Dělení kolejnic kyslíkem, soustavy UIC60 nebo R65. Poznámka: 1. V cenách jsou započteny náklady na manipulaci, podložení, označení a provedení řezu kolejnice.</t>
  </si>
  <si>
    <t>5907050120</t>
  </si>
  <si>
    <t>Dělení kolejnic kyslíkem, soustavy S49 nebo T. Poznámka: 1. V cenách jsou započteny náklady na manipulaci, podložení, označení a provedení řezu kolejnice.</t>
  </si>
  <si>
    <t>5908050045</t>
  </si>
  <si>
    <t>Výměna upevnění bezpokladnicového komplety. Poznámka: 1. V cenách jsou započteny náklady na demontáž, výměnu a montáž, ošetření součástí mazivem a naložení výzisku na dopravní prostředek. 2. V cenách nejsou obsaženy náklady na vrtání pražce a dodávku materiálu.</t>
  </si>
  <si>
    <t>úl.pl.</t>
  </si>
  <si>
    <t>"Antikorozní upevnění v přejezdu" (20+19)*2</t>
  </si>
  <si>
    <t>5958125000</t>
  </si>
  <si>
    <t>Komplety s antikorozní úpravou Skl 14 (svěrka Skl14, vrtule R1, podložka Uls7)</t>
  </si>
  <si>
    <t>78*2</t>
  </si>
  <si>
    <t>5908063010</t>
  </si>
  <si>
    <t>Oprava rozchodu koleje otočením podkladnice. Poznámka: 1. V cenách jsou započteny náklady na demontáž upevňovadel, opravu rozchodu, montáž upevňovadel a ošetření součástí mazivem. 2. V cenách nejsou obsaženy náklady na dodávku materiálu.</t>
  </si>
  <si>
    <t>V koleji č.5 v celkové délce 21,025m s výběhy v délce 6m</t>
  </si>
  <si>
    <t>"výběh rozšíření-jednostranné otočení" 9*1*2</t>
  </si>
  <si>
    <t>"Rozšíření 6mm-oboustranné otočení" 17*2</t>
  </si>
  <si>
    <t>5909030020</t>
  </si>
  <si>
    <t>Následná úprava GPK koleje směrové a výškové uspořádání pražce betonové. Poznámka: 1. V cenách jsou započteny náklady na úpravu směrového a výškového uspořádání strojní linkou ASP do projektované polohy s přesným zaměřením její prostorové polohy po konsolidaci KL,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</si>
  <si>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5909032020</t>
  </si>
  <si>
    <t>Přesná úprava GPK koleje směrové a výškové uspořádání pražce betonové. Poznámka: 1. V cenách jsou započteny náklady na úpravu směrového a výškového uspořádání strojní linkou ASP do projektované polohy s přesným zaměřením její prostorové polohy,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</si>
  <si>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"TK Veselí" 0,053628*2+0,436338</t>
  </si>
  <si>
    <t>"TK Sudoměřice" 0,075185*2+0,191504</t>
  </si>
  <si>
    <t>"kol.č.1" 0,518397*2</t>
  </si>
  <si>
    <t>"kol.č.2" 0,420286*2</t>
  </si>
  <si>
    <t>"kol.č.3" 0,558432*2</t>
  </si>
  <si>
    <t>"kol.č.5" 0,224311*2</t>
  </si>
  <si>
    <t>5909040020</t>
  </si>
  <si>
    <t>Následná úprava GPK výhybky směrové a výškové uspořádání pražce betonové. Poznámka: 1. V cenách jsou započteny náklady na úpravu směrového a výškového uspořádání strojní linkou ASP do projektované polohy s přesným zaměřením její prostorové polohy po konsolidaci KL,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</si>
  <si>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5909042020</t>
  </si>
  <si>
    <t>Přesná úprava GPK výhybky směrové a výškové uspořádání pražce betonové. Poznámka: 1. V cenách jsou započteny náklady na úpravu směrového a výškového uspořádání strojní linkou ASP do projektované polohy s přesným zaměřením její prostorové polohy,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</si>
  <si>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"1:9-300" 4*49,85*2</t>
  </si>
  <si>
    <t>"1:9-190" 1*43,75*2</t>
  </si>
  <si>
    <t>"1:12-500" 1*64,79*2</t>
  </si>
  <si>
    <t>5909050010</t>
  </si>
  <si>
    <t>Stabilizace kolejového lože koleje nově zřízeného nebo čistého. Poznámka: 1. V cenách jsou započteny náklady na stabilizaci v režimu s řízeným (konstantním) poklesem včetně měření a předání tištěných výstupů.</t>
  </si>
  <si>
    <t>5909050030</t>
  </si>
  <si>
    <t>Stabilizace kolejového lože výhybky nově zřízeného nebo čistého. Poznámka: 1. V cenách jsou započteny náklady na stabilizaci v režimu s řízeným (konstantním) poklesem včetně měření a předání tištěných výstupů.</t>
  </si>
  <si>
    <t>5910020010</t>
  </si>
  <si>
    <t>Svařování kolejnic termitem plný předehřev standardní spára svar sériový tv. UIC60.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</si>
  <si>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svar</t>
  </si>
  <si>
    <t>84</t>
  </si>
  <si>
    <t>5910020020</t>
  </si>
  <si>
    <t>Svařování kolejnic termitem plný předehřev standardní spára svar sériový tv. R65.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</si>
  <si>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86</t>
  </si>
  <si>
    <t>5910020030</t>
  </si>
  <si>
    <t>Svařování kolejnic termitem plný předehřev standardní spára svar sériový tv. S49.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</si>
  <si>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88</t>
  </si>
  <si>
    <t>"koleje" 46</t>
  </si>
  <si>
    <t>"výhybky" 6*14</t>
  </si>
  <si>
    <t>5910035030</t>
  </si>
  <si>
    <t>Dosažení dovolené upínací teploty v BK prodloužením kolejnicového pásu v koleji tv. S49. Poznámka: 1. V cenách jsou započteny náklady na montáž a demontáž napínacího zařízení nebo ohřevu kolejnic a udržování potřebného prodloužení kolejnicového pásu. 2. V cenách nejsou obsaženy náklady na demontáž upevňovadel a kolejnicových spojek.</t>
  </si>
  <si>
    <t>5910040015</t>
  </si>
  <si>
    <t>Umožnění volné dilatace kolejnice demontáž upevňovadel bez osazení kluzných podložek. Poznámka: 1. V cenách jsou započteny náklady na uvolnění, demontáž a rovnoměrné prodloužení nebo zkrácení kolejnice, vyznačení značek a vedení dokumentace. 2. V cenách nejsou obsaženy náklady na demontáž kolejnicových spojek.</t>
  </si>
  <si>
    <t>"TK Veselí" (0,053628+0,05)*1000</t>
  </si>
  <si>
    <t>"TK Sudoměřice" (0,075185+0,05)*1000</t>
  </si>
  <si>
    <t>"kol.č.1" 0,518397*1000</t>
  </si>
  <si>
    <t>"kol.č.2" 0,410286*1000</t>
  </si>
  <si>
    <t>"kol.č.3" 0,558432*1000</t>
  </si>
  <si>
    <t>"kol.č.5" 0,224311*1000</t>
  </si>
  <si>
    <t>5910040115</t>
  </si>
  <si>
    <t>Umožnění volné dilatace kolejnice montáž upevňovadel bez odstranění kluzných podložek. Poznámka: 1. V cenách jsou započteny náklady na uvolnění, demontáž a rovnoměrné prodloužení nebo zkrácení kolejnice, vyznačení značek a vedení dokumentace. 2. V cenách nejsou obsaženy náklady na demontáž kolejnicových spojek.</t>
  </si>
  <si>
    <t>5910045015</t>
  </si>
  <si>
    <t>Zajištění polohy kolejnice bočními válečkovými opěrkami. Poznámka: 1. V ceně jsou započteny náklady na montáž a demontáž bočních opěrek v oblouku o malém poloměru.</t>
  </si>
  <si>
    <t>96</t>
  </si>
  <si>
    <t>"kol.č.5" 21*2</t>
  </si>
  <si>
    <t>5910063050</t>
  </si>
  <si>
    <t>Opravné souvislé broušení kolejnic R260 příčný a podélný profil oprava příčného a podélného profilu. Poznámka: 1. V cenách jsou započteny náklady na kontinuální odstranění nebo úpravu převalků, skluzových vln a povrchových vad, optimalizaci příčného a podélného profilu hlavy kolejnice souvisle velkým brousícím, frézovacím nebo hoblovacím strojem včetně dokumentace měření záznamu podélného a příčného profilu hlavy kolejnice a hloubky povrchových trhlin, zajištění požární bezpečnosti a bezpečnosti v místech veřejnosti přístupných podle platných předpisů a požadavku objednatele, likvidaci odpadu po broušení a přepravu stroje.</t>
  </si>
  <si>
    <t>"základní broušení nových kolejnic" 1855*2</t>
  </si>
  <si>
    <t>5910070010</t>
  </si>
  <si>
    <t>Základní reprofilace kolejnicových profilů výhybky broušení, frézování a hoblování. Poznámka: 1. V ceně jsou započteny náklady na úpravu příčného profilu kolejnic výhybky včetně jazyků a srdcovky. Cena platí pro reprofilaci celé šíři pojížděné plochy a hloubku úběru materiálu 0,25 až 1 mm. Reprofilace mimo tyto kritéria se oceňují cenami opravné reprofilace. 2. U strojní reprofilace cena obsahuje náklady na záznam příčných profilů reprofilovaných kolejnic a záznam podélného profilu v celé délce výhybky. 3. U ruční reprofilace cena obsahuje náklady na záznam tvaru příčného profilu před a po reprofilaci včetně fotodokumentace. 4. Počet záznamů příčných profilů kolejnicových součástí výhybek při jejich reprofilacije stanoven smluvním vztahem a vychází z předpisů správce infrastruktury. 5. U ruční reprofilace cena neobsahuje náklady na pořízení diagnostiky skenováním, které se oceňují položkou z VON.</t>
  </si>
  <si>
    <t>Záruční broušení výhybek</t>
  </si>
  <si>
    <t>5910136010</t>
  </si>
  <si>
    <t>Montáž pražcové kotvy v koleji. Poznámka: 1. V cenách jsou započteny náklady na odstranění kameniva, montáž, ošetření součásti mazivem a úpravu kameniva. 2. V cenách nejsou obsaženy náklady na dodávku materiálu.</t>
  </si>
  <si>
    <t>102</t>
  </si>
  <si>
    <t>5960101005</t>
  </si>
  <si>
    <t>Pražcové kotvy TDHB pro pražec betonový SB 8</t>
  </si>
  <si>
    <t>5960101000</t>
  </si>
  <si>
    <t>Pražcové kotvy TDHB pro pražec betonový B 91</t>
  </si>
  <si>
    <t>28*2</t>
  </si>
  <si>
    <t>5911529120</t>
  </si>
  <si>
    <t>Montáž čelisťového závěru výhybky jednoduché v žlabovém pražci soustavy S49. Poznámka: 1. V cenách jsou započteny náklady na montáž, přezkoušení chodu výhybky, provedení západkové zkoušky a ošetření kluzných částí závěru mazivem. 2. V cenách nejsou obsaženy náklady na dodávku materiálu.</t>
  </si>
  <si>
    <t>5911651120</t>
  </si>
  <si>
    <t>Montáž srdcovkové části výhybky jednoduché betonové pražce soustavy S49. Poznámka: 1. V cenách jsou započteny náklady na montáž srdcovkové části na pražcovém podloží podle montážního plánu s vystrojenými pražci a ošetření kluzných částí výhybky mazivem. Položka se použije u výhybek s předmontovanou výměnovou a střední částí. 2. V cenách nejsou obsaženy náklady na dodávku materiálu.</t>
  </si>
  <si>
    <t>"1:9-300" 4*15,9</t>
  </si>
  <si>
    <t>"1:9-190" 1*13,4</t>
  </si>
  <si>
    <t>"1:12-500" 1*18,3</t>
  </si>
  <si>
    <t>5961116015</t>
  </si>
  <si>
    <t>112</t>
  </si>
  <si>
    <t>5961116020</t>
  </si>
  <si>
    <t>5961116025</t>
  </si>
  <si>
    <t>116</t>
  </si>
  <si>
    <t>5961116055</t>
  </si>
  <si>
    <t>5911655030</t>
  </si>
  <si>
    <t>Demontáž jednoduché výhybky na úložišti dřevěné pražce soustavy R65. Poznámka: 1. V cenách jsou započteny náklady na demontáž do součástí, manipulaci, naložení na dopravní prostředek a uložení vyzískaného materiálu na úložišti.</t>
  </si>
  <si>
    <t>120</t>
  </si>
  <si>
    <t>"výhybky 1, 2, 3, 7, 8" 5*49,85</t>
  </si>
  <si>
    <t>5911655050</t>
  </si>
  <si>
    <t>Demontáž jednoduché výhybky na úložišti dřevěné pražce soustavy T. Poznámka: 1. V cenách jsou započteny náklady na demontáž do součástí, manipulaci, naložení na dopravní prostředek a uložení vyzískaného materiálu na úložišti.</t>
  </si>
  <si>
    <t>"výhybky 4, 6" 2*48,2</t>
  </si>
  <si>
    <t>5911655060</t>
  </si>
  <si>
    <t>Demontáž jednoduché výhybky na úložišti dřevěné pražce soustavy A. Poznámka: 1. V cenách jsou započteny náklady na demontáž do součástí, manipulaci, naložení na dopravní prostředek a uložení vyzískaného materiálu na úložišti.</t>
  </si>
  <si>
    <t>124</t>
  </si>
  <si>
    <t>"výhybka 5" 1*45,7</t>
  </si>
  <si>
    <t>5912005050</t>
  </si>
  <si>
    <t>Výměna návěstidla sklonovníku. Poznámka: 1. V cenách jsou započteny náklady na demontáž, výměnu a montáž s upevněním na sloupek, skálu nebo zeď. 2. V cenách nejsou obsaženy náklady na dodávku materiálu.</t>
  </si>
  <si>
    <t>5912023010</t>
  </si>
  <si>
    <t>Demontáž návěstidla uloženého ve stezce námezníku. Poznámka: 1. V cenách jsou započteny náklady na demontáž návěstidla, zához, úpravu terénu a naložení na dopravní prostředek.</t>
  </si>
  <si>
    <t>5912030040</t>
  </si>
  <si>
    <t>Demontáž návěstidla včetně sloupku a patky rychlostníku. Poznámka: 1. V cenách jsou započteny náklady na demontáž návěstidla, sloupku a patky, zához, úpravu terénu a naložení na dopravní prostředek.</t>
  </si>
  <si>
    <t>5912030050</t>
  </si>
  <si>
    <t>Demontáž návěstidla včetně sloupku a patky sklonovníku. Poznámka: 1. V cenách jsou započteny náklady na demontáž návěstidla, sloupku a patky, zához, úpravu terénu a naložení na dopravní prostředek.</t>
  </si>
  <si>
    <t>5912050120</t>
  </si>
  <si>
    <t>Staničení demontáž hektometrovníku. Poznámka: 1. V cenách jsou započteny náklady na zemní práce a výměnu, demontáž nebo montáž staničení. 2. V cenách nejsou obsaženy náklady na dodávku materiálu.</t>
  </si>
  <si>
    <t>5912050220</t>
  </si>
  <si>
    <t>Staničení montáž hektometrovníku. Poznámka: 1. V cenách jsou započteny náklady na zemní práce a výměnu, demontáž nebo montáž staničení. 2. V cenách nejsou obsaženy náklady na dodávku materiálu.</t>
  </si>
  <si>
    <t>5962101120</t>
  </si>
  <si>
    <t>Návěstidlo hektometrovník železobetonový se znaky</t>
  </si>
  <si>
    <t>5912037010</t>
  </si>
  <si>
    <t>Montáž návěstidla uloženého ve stezce námezníku. Poznámka: 1. V cenách jsou započteny náklady na montáž návěstidel umístěných ve stezce včetně zemních prací a úpravy místa uložení. 2. V cenách nejsou obsaženy náklady na dodávku materiálu.</t>
  </si>
  <si>
    <t>5962104005</t>
  </si>
  <si>
    <t>Hranice námezník betonový vč. Nátěru</t>
  </si>
  <si>
    <t>5912045050</t>
  </si>
  <si>
    <t>Montáž návěstidla včetně sloupku a patky sklonovníku. Poznámka: 1. V cenách jsou započteny náklady na zemní práce, montáž patky, sloupku a návěstidla, úpravu a rozprostření zeminy na terén. 2. V cenách nejsou obsaženy náklady na dodávku materiálu.</t>
  </si>
  <si>
    <t>144</t>
  </si>
  <si>
    <t>5962101110</t>
  </si>
  <si>
    <t>Návěstidlo sklonovník reflexní</t>
  </si>
  <si>
    <t>146</t>
  </si>
  <si>
    <t>5912045090</t>
  </si>
  <si>
    <t>Montáž návěstidla včetně sloupku a patky staničníku. Poznámka: 1. V cenách jsou započteny náklady na zemní práce, montáž patky, sloupku a návěstidla, úpravu a rozprostření zeminy na terén. 2. V cenách nejsou obsaženy náklady na dodávku materiálu.</t>
  </si>
  <si>
    <t>148</t>
  </si>
  <si>
    <t>75</t>
  </si>
  <si>
    <t>5962101100</t>
  </si>
  <si>
    <t>Návěstidlo staničník 320x610 pozink jednomístný</t>
  </si>
  <si>
    <t>150</t>
  </si>
  <si>
    <t>5912045120</t>
  </si>
  <si>
    <t>Montáž návěstidla včetně sloupku a patky místa zastavení. Poznámka: 1. V cenách jsou započteny náklady na zemní práce, montáž patky, sloupku a návěstidla, úpravu a rozprostření zeminy na terén. 2. V cenách nejsou obsaženy náklady na dodávku materiálu.</t>
  </si>
  <si>
    <t>152</t>
  </si>
  <si>
    <t>77</t>
  </si>
  <si>
    <t>5962101045R</t>
  </si>
  <si>
    <t>Návěstidlo konec nástupiště</t>
  </si>
  <si>
    <t>154</t>
  </si>
  <si>
    <t>5962101035</t>
  </si>
  <si>
    <t>Návěstidlo reflexní posun zakázán</t>
  </si>
  <si>
    <t>156</t>
  </si>
  <si>
    <t>79</t>
  </si>
  <si>
    <t>5962113000</t>
  </si>
  <si>
    <t>Sloupek ocelový pozinkovaný 70 mm</t>
  </si>
  <si>
    <t>158</t>
  </si>
  <si>
    <t>"sklonovník, místo zastavení, kilometrovník" 3*4,5</t>
  </si>
  <si>
    <t>5962114000</t>
  </si>
  <si>
    <t>Výstroj sloupku objímka 50 až 100 mm kompletní</t>
  </si>
  <si>
    <t>160</t>
  </si>
  <si>
    <t>"sklonovník, místo zastavení, kilometrovník, posun zakázán" 6*2</t>
  </si>
  <si>
    <t>81</t>
  </si>
  <si>
    <t>5962114015</t>
  </si>
  <si>
    <t>Výstroj sloupku víčko plast 70 mm</t>
  </si>
  <si>
    <t>162</t>
  </si>
  <si>
    <t>5964161010</t>
  </si>
  <si>
    <t>Beton lehce zhutnitelný C 20/25;X0 F5 2 285 2 765</t>
  </si>
  <si>
    <t>164</t>
  </si>
  <si>
    <t>"patky sloupků" 0,4*0,4*0,8*3</t>
  </si>
  <si>
    <t>83</t>
  </si>
  <si>
    <t>5912065015</t>
  </si>
  <si>
    <t>Montáž zajišťovací značky konzolové. Poznámka: 1. V cenách jsou započteny náklady na montáž součástí značky včetně zemních prací a úpravy terénu. 2. V cenách nejsou obsaženy náklady na dodávku materiálu.</t>
  </si>
  <si>
    <t>166</t>
  </si>
  <si>
    <t>5962119035</t>
  </si>
  <si>
    <t>Zajištění PPK značka konzolová zajišťovací komplet</t>
  </si>
  <si>
    <t>168</t>
  </si>
  <si>
    <t>85</t>
  </si>
  <si>
    <t>5962119000</t>
  </si>
  <si>
    <t>Zajištění PPK značka ocelová sloupková zajišťovací k betonáži na místě včetně betonu</t>
  </si>
  <si>
    <t>170</t>
  </si>
  <si>
    <t>5912065115</t>
  </si>
  <si>
    <t>Montáž zajišťovací značky ocelové sloupkové betonovaná na místě. Poznámka: 1. V cenách jsou započteny náklady na montáž součástí značky včetně zemních prací a úpravy terénu. 2. V cenách nejsou obsaženy náklady na dodávku materiálu.</t>
  </si>
  <si>
    <t>172</t>
  </si>
  <si>
    <t>87</t>
  </si>
  <si>
    <t>5999005020</t>
  </si>
  <si>
    <t>Třídění pražců a kolejnicových podpor. Poznámka: 1. V cenách jsou započteny náklady na manipulaci, vytřídění a uložení materiálu na úložiště nebo do skladu.</t>
  </si>
  <si>
    <t>174</t>
  </si>
  <si>
    <t>"vyzískané pražce do koleje č.5" 357*0,272</t>
  </si>
  <si>
    <t>5999010010</t>
  </si>
  <si>
    <t>Vyjmutí a snesení konstrukcí nebo dílů hmotnosti do 10 t. Poznámka: 1. V cenách jsou započteny náklady na manipulaci vyjmutí a snesení zdvihacím prostředkem, naložení, složení, přeprava v místě technologické manipulace. Položka obsahuje náklady na práce v blízkosti trakčního vedení.</t>
  </si>
  <si>
    <t>176</t>
  </si>
  <si>
    <t>"kol.č.1" 75*0,342</t>
  </si>
  <si>
    <t>"kol.č.2" 19*0,323+10*0,296+520*0,219</t>
  </si>
  <si>
    <t>"kol.č.3" 35*0,327+49*0,293+(473-184)*0,296</t>
  </si>
  <si>
    <t>"kol.č.4" 146*0,260</t>
  </si>
  <si>
    <t>"kol.č.5" 35*0,327+368*0,219</t>
  </si>
  <si>
    <t>Mezisoučet</t>
  </si>
  <si>
    <t>"výhybky 1, 2, 3, 7, 8" 5*19,6</t>
  </si>
  <si>
    <t>"výhybky 4, 6" 2*13,606</t>
  </si>
  <si>
    <t>"výhybka 5" 1*12,84</t>
  </si>
  <si>
    <t>89</t>
  </si>
  <si>
    <t>5999010020</t>
  </si>
  <si>
    <t>Vyjmutí a snesení konstrukcí nebo dílů hmotnosti přes 10 do 20 t. Poznámka: 1. V cenách jsou započteny náklady na manipulaci vyjmutí a snesení zdvihacím prostředkem, naložení, složení, přeprava v místě technologické manipulace. Položka obsahuje náklady na práce v blízkosti trakčního vedení.</t>
  </si>
  <si>
    <t>178</t>
  </si>
  <si>
    <t>"kol.č.1" 549*0,621</t>
  </si>
  <si>
    <t>"kol.č.3" 184*0,555</t>
  </si>
  <si>
    <t>5999015020</t>
  </si>
  <si>
    <t>Vložení konstrukcí nebo dílů hmotnosti přes 10 do 20 t. Poznámka: 1. V cenách jsou započteny náklady na vložení konstrukce podle technologického postupu, přeprava v místě technologické manipulace. Položka obsahuje náklady na práce v blízkosti trakčního vedení.</t>
  </si>
  <si>
    <t>180</t>
  </si>
  <si>
    <t>"1:9-300" 4*37,62</t>
  </si>
  <si>
    <t>"1:9-190" 1*31,1</t>
  </si>
  <si>
    <t>"1:12-500" 1*47,6</t>
  </si>
  <si>
    <t>91</t>
  </si>
  <si>
    <t>9901000700</t>
  </si>
  <si>
    <t>Doprava obousměrná mechanizací o nosnosti do 3,5 t elektrosoučástek, montážního materiálu, kameniva, písku, dlažebních kostek, suti, atd. do 100 km Poznámka: 1. Ceny jsou určeny pro dopravu silničními i kolejovými vozidly. 2. V cenách obousměrné dopravy jsou započteny náklady na přepravu materiálu na místo určení včetně složení, poplatku za použití dopravní cesty a zpáteční cesty nenaloženého dopravního prostředku.</t>
  </si>
  <si>
    <t>262144</t>
  </si>
  <si>
    <t>182</t>
  </si>
  <si>
    <t>"výstroj trati, zajišťovací značky" 1</t>
  </si>
  <si>
    <t>184</t>
  </si>
  <si>
    <t>93</t>
  </si>
  <si>
    <t>186</t>
  </si>
  <si>
    <t>"suť z KL odpad 50%" (4121,460+521)*1,9*0,5</t>
  </si>
  <si>
    <t>"odpad plasty" 1,345</t>
  </si>
  <si>
    <t>9902100600</t>
  </si>
  <si>
    <t>Doprava obousměrná mechanizací o nosnosti přes 3,5 t sypanin (kameniva, písku, suti, dlažebních kostek, atd.) do 80 km Poznámka: 1. Ceny jsou určeny pro dopravu silničními i kolejovými vozidly. 2. V cenách obousměrné dopravy jsou započteny náklady na přepravu materiálu na místo určení včetně složení, poplatku za použití dopravní cesty a zpáteční cesty nenaloženého dopravního prostředku.</t>
  </si>
  <si>
    <t>188</t>
  </si>
  <si>
    <t>drobný materiál</t>
  </si>
  <si>
    <t>"komplety ŽS4" 1428*0,001264</t>
  </si>
  <si>
    <t>"pryžové podložky" 714*0,000182</t>
  </si>
  <si>
    <t>"komplety SKl14" 156*0,001046</t>
  </si>
  <si>
    <t>95</t>
  </si>
  <si>
    <t>9902200200</t>
  </si>
  <si>
    <t>Doprava obousměrná mechanizací o nosnosti přes 3,5 t objemnějšího kusového materiálu (prefabrikátů, stožárů, výhybek, rozvaděčů, vybouraných hmot atd.) do 20 km Poznámka: 1. Ceny jsou určeny pro dopravu silničními i kolejovými vozidly. 2. V cenách obousměrné dopravy jsou započteny náklady na přepravu materiálu na místo určení včetně složení, poplatku za použití dopravní cesty a zpáteční cesty nenaloženého dopravního prostředku.</t>
  </si>
  <si>
    <t>190</t>
  </si>
  <si>
    <t>"Pražec B91" 999*0,304</t>
  </si>
  <si>
    <t>"Pražec B03" 1507*0,252</t>
  </si>
  <si>
    <t>"ŽB hektometrovník" 6*0,157</t>
  </si>
  <si>
    <t>9902200600</t>
  </si>
  <si>
    <t>Doprava obousměrná mechanizací o nosnosti přes 3,5 t objemnějšího kusového materiálu (prefabrikátů, stožárů, výhybek, rozvaděčů, vybouraných hmot atd.) do 80 km Poznámka: 1. Ceny jsou určeny pro dopravu silničními i kolejovými vozidly. 2. V cenách obousměrné dopravy jsou započteny náklady na přepravu materiálu na místo určení včetně složení, poplatku za použití dopravní cesty a zpáteční cesty nenaloženého dopravního prostředku.</t>
  </si>
  <si>
    <t>192</t>
  </si>
  <si>
    <t>97</t>
  </si>
  <si>
    <t>9902200700</t>
  </si>
  <si>
    <t>Doprava obousměrná mechanizací o nosnosti přes 3,5 t objemnějšího kusového materiálu (prefabrikátů, stožárů, výhybek, rozvaděčů, vybouraných hmot atd.) do 100 km Poznámka: 1. Ceny jsou určeny pro dopravu silničními i kolejovými vozidly. 2. V cenách obousměrné dopravy jsou započteny náklady na přepravu materiálu na místo určení včetně složení, poplatku za použití dopravní cesty a zpáteční cesty nenaloženého dopravního prostředku.</t>
  </si>
  <si>
    <t>194</t>
  </si>
  <si>
    <t>výhybky</t>
  </si>
  <si>
    <t>"přechodové kolejnice" 6*0,06+6*0,065+38*0,049</t>
  </si>
  <si>
    <t>"pražcové kotvy" 91*0,01</t>
  </si>
  <si>
    <t>9902200900</t>
  </si>
  <si>
    <t>Doprava obousměrná mechanizací o nosnosti přes 3,5 t objemnějšího kusového materiálu (prefabrikátů, stožárů, výhybek, rozvaděčů, vybouraných hmot atd.) do 200 km Poznámka: 1. Ceny jsou určeny pro dopravu silničními i kolejovými vozidly. 2. V cenách obousměrné dopravy jsou započteny náklady na přepravu materiálu na místo určení včetně složení, poplatku za použití dopravní cesty a zpáteční cesty nenaloženého dopravního prostředku.</t>
  </si>
  <si>
    <t>196</t>
  </si>
  <si>
    <t>"kolejnicové pasy" 50*75*0,0494</t>
  </si>
  <si>
    <t>99</t>
  </si>
  <si>
    <t>9902300600</t>
  </si>
  <si>
    <t>Doprava jednosměrná mechanizací o nosnosti přes 3,5 t sypanin (kameniva, písku, suti, dlažebních kostek, atd.) do 80 km Poznámka: 1. Ceny jsou určeny pro dopravu silničními i kolejovými vozidly. 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</si>
  <si>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198</t>
  </si>
  <si>
    <t>nový materiál</t>
  </si>
  <si>
    <t>"štěrk 4/8" 94,487</t>
  </si>
  <si>
    <t>"štěrk 8/16" 94,487</t>
  </si>
  <si>
    <t>"štěrk 32/63 BI" 11150,659</t>
  </si>
  <si>
    <t>9902900100</t>
  </si>
  <si>
    <t>Naložení sypanin, drobného kusového materiálu, suti   Poznámka: 1. Ceny jsou určeny pro nakládání materiálu v případech, kdy není naložení součástí dodávky materiálu nebo není uvedeno v popisu cen a pro nakládání z meziskládky. 2. Ceny se použijí i pro nakládání materiálu z vlastních zásob objednatele.</t>
  </si>
  <si>
    <t>200</t>
  </si>
  <si>
    <t>"suť z KL odpad 50%" (4121,460+521)*1,8*0,5</t>
  </si>
  <si>
    <t>101</t>
  </si>
  <si>
    <t>9902900200</t>
  </si>
  <si>
    <t>Naložení objemnějšího kusového materiálu, vybouraných hmot   Poznámka: 1. Ceny jsou určeny pro nakládání materiálu v případech, kdy není naložení součástí dodávky materiálu nebo není uvedeno v popisu cen a pro nakládání z meziskládky. 2. Ceny se použijí i pro nakládání materiálu z vlastních zásob objednatele.</t>
  </si>
  <si>
    <t>202</t>
  </si>
  <si>
    <t>9903200100</t>
  </si>
  <si>
    <t>Přeprava mechanizace na místo prováděných prací o hmotnosti přes 12 t přes 50 do 100 km Poznámka: 1. Ceny jsou určeny pro dopravu mechanizmů na místo prováděných prací po silnici i po kolejích. 2. V ceně jsou započteny i náklady na zpáteční cestu dopravního prostředku. Měrnou jednotkou je kus přepravovaného stroje.</t>
  </si>
  <si>
    <t>204</t>
  </si>
  <si>
    <t>"dvoucestný bagr" 1</t>
  </si>
  <si>
    <t>103</t>
  </si>
  <si>
    <t>9903200200</t>
  </si>
  <si>
    <t>Přeprava mechanizace na místo prováděných prací o hmotnosti přes 12 t do 200 km Poznámka: 1. Ceny jsou určeny pro dopravu mechanizmů na místo prováděných prací po silnici i po kolejích. 2. V ceně jsou započteny i náklady na zpáteční cestu dopravního prostředku. Měrnou jednotkou je kus přepravovaného stroje.</t>
  </si>
  <si>
    <t>206</t>
  </si>
  <si>
    <t>"ASP" 2</t>
  </si>
  <si>
    <t>"Kolejový pluh" 2</t>
  </si>
  <si>
    <t>"stabilizátor" 1</t>
  </si>
  <si>
    <t>"Kolejová bruska" 1</t>
  </si>
  <si>
    <t>"pokladač pro trhání a pokládku" 2</t>
  </si>
  <si>
    <t>9909000110</t>
  </si>
  <si>
    <t>Poplatek za uložení výzisku ze štěrkového lože nekontaminovaného   Poznámka: 1. V cenách jsou započteny náklady na uložení stavebního odpadu na oficiální skládku. 2. Ceny jsou doporučené, je třeba zohlednit regionální rozdíly v cenách poplatků za uložení suti a odpadů. Tyto se mohou výrazně lišit s ohledem nejen na region, ale také na množství a druh ukládaného odpadu.</t>
  </si>
  <si>
    <t>208</t>
  </si>
  <si>
    <t>4121.46*0,5*1.8</t>
  </si>
  <si>
    <t>105</t>
  </si>
  <si>
    <t>9909000210</t>
  </si>
  <si>
    <t>Poplatek za uložení výzisku ze štěrkového lože kontaminovaného   Poznámka: 1. V cenách jsou započteny náklady na uložení stavebního odpadu na oficiální skládku. 2. Ceny jsou doporučené, je třeba zohlednit regionální rozdíly v cenách poplatků za uložení suti a odpadů. Tyto se mohou výrazně lišit s ohledem nejen na region, ale také na množství a druh ukládaného odpadu.</t>
  </si>
  <si>
    <t>210</t>
  </si>
  <si>
    <t>9909000300</t>
  </si>
  <si>
    <t>Poplatek za likvidaci dřevěných kolejnicových podpor   Poznámka: 1. V cenách jsou započteny náklady na uložení stavebního odpadu na oficiální skládku. 2. Ceny jsou doporučené, je třeba zohlednit regionální rozdíly v cenách poplatků za uložení suti a odpadů. Tyto se mohou výrazně lišit s ohledem nejen na region, ale také na množství a druh ukládaného odpadu.</t>
  </si>
  <si>
    <t>212</t>
  </si>
  <si>
    <t>107</t>
  </si>
  <si>
    <t>9909000400</t>
  </si>
  <si>
    <t>Poplatek za likvidaci plastových součástí   Poznámka: 1. V cenách jsou započteny náklady na uložení stavebního odpadu na oficiální skládku. 2. Ceny jsou doporučené, je třeba zohlednit regionální rozdíly v cenách poplatků za uložení suti a odpadů. Tyto se mohou výrazně lišit s ohledem nejen na region, ale také na množství a druh ukládaného odpadu.</t>
  </si>
  <si>
    <t>214</t>
  </si>
  <si>
    <t>(164+532+549)*0,001+0,1</t>
  </si>
  <si>
    <t>9909000700</t>
  </si>
  <si>
    <t>Poplatek za recyklaci kameniva   Poznámka: 1. V cenách jsou započteny náklady na uložení stavebního odpadu na oficiální skládku. 2. Ceny jsou doporučené, je třeba zohlednit regionální rozdíly v cenách poplatků za uložení suti a odpadů. Tyto se mohou výrazně lišit s ohledem nejen na region, ale také na množství a druh ukládaného odpadu.</t>
  </si>
  <si>
    <t>216</t>
  </si>
  <si>
    <t>(4121,46)*1,8</t>
  </si>
  <si>
    <t>SO 101.2 - Železniční spodek</t>
  </si>
  <si>
    <t>5914055060</t>
  </si>
  <si>
    <t>Zřízení krytých odvodňovacích zařízení vsakovacího žebra. Poznámka: 1. V cenách jsou započteny náklady na zřízení podkladní vrstvy, uložení, obsypání a zásyp zařízení podle vzorového listu a rozprostření výzisku na terén nebo naložení na dopravní prostředek. 2. V cenách nejsou obsaženy náklady na provedení výkopku, ruční dočištění a dodávku materiálu.</t>
  </si>
  <si>
    <t>5955101012</t>
  </si>
  <si>
    <t>Kamenivo drcené štěrk frakce 16/32</t>
  </si>
  <si>
    <t>5964133015</t>
  </si>
  <si>
    <t>Geotextilie filtrační</t>
  </si>
  <si>
    <t>"opláštění vsakovací rýhy" 1295,25*2,5*1,1</t>
  </si>
  <si>
    <t>5914075110R</t>
  </si>
  <si>
    <t>Zřízení konstrukční vrstvy pražcového podloží včetně geotextilie tl. 0,15 m. Poznámka: 1. V cenách nejsou obsaženy náklady na dodávku materiálu a odtěžení zeminy.</t>
  </si>
  <si>
    <t>5955101020</t>
  </si>
  <si>
    <t>Kamenivo drcené štěrkodrť frakce 0/32</t>
  </si>
  <si>
    <t>5964133005</t>
  </si>
  <si>
    <t>Geotextilie separační</t>
  </si>
  <si>
    <t>8910,4*1,1</t>
  </si>
  <si>
    <t>5914152020</t>
  </si>
  <si>
    <t>Zřízení zarážedla kolejnicového. Poznámka: 1. V cenách jsou započteny náklady na zřízení podle vzorového listu. 2. V cenách nejsou obsaženy náklady na dodávku materiálu.</t>
  </si>
  <si>
    <t>5964175005</t>
  </si>
  <si>
    <t>Zarážedlo kolejové tvaru S49</t>
  </si>
  <si>
    <t>5915010030</t>
  </si>
  <si>
    <t>Těžení zeminy nebo horniny železničního spodku třídy těžitelnosti I skupiny 3. Poznámka: 1. V cenách jsou započteny náklady na těžení a uložení výzisku na terén nebo naložení na dopravní prostředek a uložení na úložišti.</t>
  </si>
  <si>
    <t>5915020010</t>
  </si>
  <si>
    <t>Povrchová úprava plochy železničního spodku. Poznámka: 1. V cenách jsou započteny náklady na urovnání a úpravu ploch nebo skládek výzisku kameniva a zeminy s jejich případnou rekultivací.</t>
  </si>
  <si>
    <t>"Odvoz vytěžené zeminy" 5435,821*2</t>
  </si>
  <si>
    <t>9902200500</t>
  </si>
  <si>
    <t>Doprava obousměrná mechanizací o nosnosti přes 3,5 t objemnějšího kusového materiálu (prefabrikátů, stožárů, výhybek, rozvaděčů, vybouraných hmot atd.) do 60 km Poznámka: 1. Ceny jsou určeny pro dopravu silničními i kolejovými vozidly. 2. V cenách obousměrné dopravy jsou započteny náklady na přepravu materiálu na místo určení včetně složení, poplatku za použití dopravní cesty a zpáteční cesty nenaloženého dopravního prostředku.</t>
  </si>
  <si>
    <t>"zarážedlo" 5,5</t>
  </si>
  <si>
    <t>"štěrk 16/32" 1198,106</t>
  </si>
  <si>
    <t>"štěrkodrť 0/32" 1884,571</t>
  </si>
  <si>
    <t>9902400600</t>
  </si>
  <si>
    <t>Doprava jednosměrná mechanizací o nosnosti přes 3,5 t objemnějšího kusového materiálu (prefabrikátů, stožárů, výhybek, rozvaděčů, vybouraných hmot atd.) do 80 km Poznámka: 1. Ceny jsou určeny pro dopravu silničními i kolejovými vozidly. 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</si>
  <si>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"geotextilie" 3561,938*0,0002+9801,44*0,0004</t>
  </si>
  <si>
    <t>9903100100</t>
  </si>
  <si>
    <t>Přeprava mechanizace na místo prováděných prací o hmotnosti do 12 t přes 50 do 100 km Poznámka: 1. Ceny jsou určeny pro dopravu mechanizmů na místo prováděných prací po silnici i po kolejích. 2. V ceně jsou započteny i náklady na zpáteční cestu dopravního prostředku. Měrnou jednotkou je kus přepravovaného stroje.</t>
  </si>
  <si>
    <t>"kolový bagr" 1</t>
  </si>
  <si>
    <t>(5435.821+455.463-1226.56)*1.6</t>
  </si>
  <si>
    <t>SO 201 - Nástupiště včetně úrovňového přechodu</t>
  </si>
  <si>
    <t xml:space="preserve">    MAT - Dodávky materiálu</t>
  </si>
  <si>
    <t>5904035030</t>
  </si>
  <si>
    <t>Kácení stromů se sklonem terénu do 1:2 obvodem kmene přes 80 do 157 cm. Poznámka: 1. V cenách jsou započteny náklady na kácení, odvětvení a rozřezání kmene na metry, snesení a likvidaci odpadu spálením, štěpkováním nebo jeho naložení na dopravní prostředek a uložení na skládku. Obvod kmene je měřen ve výšce 1,3 m od úrovně terénu. 2. V cenách nejsou obsaženy náklady na dopravu a skládkovné.</t>
  </si>
  <si>
    <t>5904045040</t>
  </si>
  <si>
    <t>Odstranění pařezu mechanicky průměru přes 60 cm do 100 cm. Poznámka: 1. V cenách jsou započteny náklady na mechanickou likvidaci pařezu odtěžením, odfrézováním nebo na biologickou likvidaci aplikací chemikálie do vyvrtaných otvorů včetně jejího dodání, odstranění vzniklého odpadu a urovnání terénu a náklady na dodávku chemikálie.</t>
  </si>
  <si>
    <t>5904065010</t>
  </si>
  <si>
    <t>Výsadba stromů listnatých. Poznámka: 1. V cenách jsou započteny náklady na výkop jámy, osazení, zásyp, zajištění ukotvením, ochrana před okusem a vysycháním, úpravu terénu, vodu, hnojivo a opěru. 2. V cenách nejsou obsaženy náklady na dodávku stromů.</t>
  </si>
  <si>
    <t>5904R.1</t>
  </si>
  <si>
    <t>Založení trávníku ve svahu výsevem ručně</t>
  </si>
  <si>
    <t>"svah u vnějšího nástupiště" 30</t>
  </si>
  <si>
    <t>5904R.2</t>
  </si>
  <si>
    <t>Rozprostření a urovnání ornice ve svahu</t>
  </si>
  <si>
    <t>5912035100</t>
  </si>
  <si>
    <t>Montáž návěstidla tabule před zastávkou. Poznámka: 1. V cenách jsou započteny náklady na montáž a upevnění návěstidla. 2. V cenách nejsou obsaženy náklady na dodávku materiálu.</t>
  </si>
  <si>
    <t>"montáž velkoplošných TABULÍ orientačního systému viz výkresy OS"</t>
  </si>
  <si>
    <t>"T1 název žel. stanice" 4</t>
  </si>
  <si>
    <t>"T6 směrová tabule" 2</t>
  </si>
  <si>
    <t>5912035120</t>
  </si>
  <si>
    <t>Montáž návěstidla místa zastavení. Poznámka: 1. V cenách jsou započteny náklady na montáž a upevnění návěstidla. 2. V cenách nejsou obsaženy náklady na dodávku materiálu.</t>
  </si>
  <si>
    <t>"montáž TABULÍ orientačního systému viz výkresy OS"</t>
  </si>
  <si>
    <t>"T2 průchod pro pěší zakázán" 2</t>
  </si>
  <si>
    <t>"T4 zákaz kouření" 3</t>
  </si>
  <si>
    <t>5912035R.3</t>
  </si>
  <si>
    <t>Osazení orientační nebo informační tabulky samolepicí</t>
  </si>
  <si>
    <t>ks</t>
  </si>
  <si>
    <t>"N1 cílová nálepka na sklo pokladního okénka viz výkresy OS" 1</t>
  </si>
  <si>
    <t>5912045100</t>
  </si>
  <si>
    <t>Montáž návěstidla včetně sloupku a patky tabule před zastávkou. Poznámka: 1. V cenách jsou započteny náklady na zemní práce, montáž patky, sloupku a návěstidla, úpravu a rozprostření zeminy na terén. 2. V cenách nejsou obsaženy náklady na dodávku materiálu.</t>
  </si>
  <si>
    <t>"montáž velkoplošných TABULÍ orientačního systému včetně potřebných sloupků a patek viz výkresy OS"</t>
  </si>
  <si>
    <t>"T1 název žel. stanice" 2</t>
  </si>
  <si>
    <t>"T8 výstražní tabule" 2</t>
  </si>
  <si>
    <t>"montáž TABULÍ orientačního systému včetně potřebných sloupků a patek viz výkresy OS"</t>
  </si>
  <si>
    <t>"T3 směrová tabule" 2</t>
  </si>
  <si>
    <t>"T5 označení sektorů" 6</t>
  </si>
  <si>
    <t>"T7 směrová tabule" 4</t>
  </si>
  <si>
    <t>5912R.4</t>
  </si>
  <si>
    <t>Montáž mobiliáře - lavička městská včetně ukotvení</t>
  </si>
  <si>
    <t>5912R.5</t>
  </si>
  <si>
    <t>Montáž mobiliáře - odpadkový koš umožňující třídění odpadu včetně ukotvení</t>
  </si>
  <si>
    <t>5912R.6</t>
  </si>
  <si>
    <t>Montáž mobiliáře - stojan na kola</t>
  </si>
  <si>
    <t>"montáž nového stojanu na kola u VB" 2</t>
  </si>
  <si>
    <t>"montáž stávajícího stojanu na kola u VB" 1</t>
  </si>
  <si>
    <t>5912R.7</t>
  </si>
  <si>
    <t>Montáž mobiliáře - zásobník na posypový materiál včetně ukotvení</t>
  </si>
  <si>
    <t>5912R.8</t>
  </si>
  <si>
    <t>Demontáž mobiliáře - odstranění stojanu na kola</t>
  </si>
  <si>
    <t>"demontáž stávajícího stojanu na kola u VB" 1</t>
  </si>
  <si>
    <t>5913040030</t>
  </si>
  <si>
    <t>Montáž celopryžové přejezdové konstrukce málo zatížené v koleji část vnější a vnitřní včetně závěrných zídek. Poznámka: 1. V cenách jsou započteny náklady na montáž konstrukce. 2. V cenách nejsou obsaženy náklady na dodávku materiálu.</t>
  </si>
  <si>
    <t>"úrovňový přechod přes kolej č. 3" 1,8</t>
  </si>
  <si>
    <t>5913285035</t>
  </si>
  <si>
    <t>Montáž dílů komunikace ze zámkové dlažby uložení v podsypu. Poznámka: 1. V cenách jsou započteny náklady na osazení dlažby nebo obrubníku. 2. V cenách nejsou obsaženy náklady na dodávku materiálu.</t>
  </si>
  <si>
    <t>"signální pás" 8,1</t>
  </si>
  <si>
    <t>"varovný pás" 1,44</t>
  </si>
  <si>
    <t>"200x200 mm, nástupiště + přístupová komunikace" 477,45</t>
  </si>
  <si>
    <t>5913285210</t>
  </si>
  <si>
    <t>Montáž dílů komunikace obrubníku uložení v betonu. Poznámka: 1. V cenách jsou započteny náklady na osazení dlažby nebo obrubníku. 2. V cenách nejsou obsaženy náklady na dodávku materiálu.</t>
  </si>
  <si>
    <t>"zakončení přístupové komunikace a ukončení dlažby nástupiště" 78,5</t>
  </si>
  <si>
    <t>5913316R.9</t>
  </si>
  <si>
    <t>Montáž zábradlí ocelového</t>
  </si>
  <si>
    <t>"viz výkresy zábradlí, půdorys" 132,5</t>
  </si>
  <si>
    <t>5913440020</t>
  </si>
  <si>
    <t>Nátěr vizuálně kontrastního pruhu nástupiště šíře do 125 mm. Poznámka: 1. V cenách jsou započteny náklady na očištění povrchu pásu od starého nátěru a nečistot a jeho obnovení barvou schváleného typu a odstínu. 2. V cenách nejsou obsaženy náklady na dodávku materiálu.</t>
  </si>
  <si>
    <t>"kontrastní označení schodu na prvním a posledním stupni" 2*2*2</t>
  </si>
  <si>
    <t>5913440030</t>
  </si>
  <si>
    <t>Nátěr vizuálně kontrastního pruhu nástupiště šíře do 150 mm. Poznámka: 1. V cenách jsou započteny náklady na očištění povrchu pásu od starého nátěru a nečistot a jeho obnovení barvou schváleného typu a odstínu. 2. V cenách nejsou obsaženy náklady na dodávku materiálu.</t>
  </si>
  <si>
    <t>90+100</t>
  </si>
  <si>
    <t>5914000R.10</t>
  </si>
  <si>
    <t>Zřízení základu z prostého betonu C 20/25</t>
  </si>
  <si>
    <t>"základ pro kotvení zábradlí" 0,283*0,8*6</t>
  </si>
  <si>
    <t>"vyrovnávací monolitické schody u výpravní budovy" 1,056*2,9+1,056*2,5</t>
  </si>
  <si>
    <t>5914035510</t>
  </si>
  <si>
    <t>Zřízení otevřených odvodňovacích zařízení silničního žlabu s mřížkou. Poznámka: 1. V cenách jsou započteny náklady na zřízení podkladní vrstvy a uložení zařízení podle vzorového listu a rozprostření výzisku na terén nebo naložení na dopravní prostředek. 2. V cenách nejsou obsaženy náklady na provedení výkopku, ruční dočištění a dodávku materiálu.</t>
  </si>
  <si>
    <t>"odvodňovací žlab šířky 150 mm" 60+2</t>
  </si>
  <si>
    <t>5914055030</t>
  </si>
  <si>
    <t>Zřízení krytých odvodňovacích zařízení svodného potrubí. Poznámka: 1. V cenách jsou započteny náklady na zřízení podkladní vrstvy, uložení, obsypání a zásyp zařízení podle vzorového listu a rozprostření výzisku na terén nebo naložení na dopravní prostředek. 2. V cenách nejsou obsaženy náklady na provedení výkopku, ruční dočištění a dodávku materiálu.</t>
  </si>
  <si>
    <t>"kanalizační potrubí DN200" 20</t>
  </si>
  <si>
    <t>5914055040</t>
  </si>
  <si>
    <t>Zřízení krytých odvodňovacích zařízení svodné šachty. Poznámka: 1. V cenách jsou započteny náklady na zřízení podkladní vrstvy, uložení, obsypání a zásyp zařízení podle vzorového listu a rozprostření výzisku na terén nebo naložení na dopravní prostředek. 2. V cenách nejsou obsaženy náklady na provedení výkopku, ruční dočištění a dodávku materiálu.</t>
  </si>
  <si>
    <t>59140750105R.11</t>
  </si>
  <si>
    <t>Zřízení konstrukční vrstvy pražcového podloží bez geomateriálu tl. 0,20 m Poznámka: 1. V cenách nejsou obsaženy náklady na dodávku materiálu a odtěžení zeminy.</t>
  </si>
  <si>
    <t>"podklad nástupištnćh prefabrikátů, fr. 0/32" 317,95*1,2</t>
  </si>
  <si>
    <t>5914075020</t>
  </si>
  <si>
    <t>Zřízení konstrukční vrstvy pražcového podloží bez geomateriálu tl. 0,30 m. Poznámka: 1. V cenách nejsou obsaženy náklady na dodávku materiálu a odtěžení zeminy.</t>
  </si>
  <si>
    <t>"podkladní vrstvy dlažby; podsyp frakce 2/5 tloušťky 40 mm + štěrkodrť frakce 0/32 tloušťky 200 mm</t>
  </si>
  <si>
    <t>5914120030</t>
  </si>
  <si>
    <t>Demontáž nástupiště úrovňového Tischer jednostranného včetně podložek. Poznámka: 1. V cenách jsou započteny náklady na snesení dílů i zásypu a jejich uložení na plochu nebo naložení na dopravní prostředek a uložení na úložišti.</t>
  </si>
  <si>
    <t>"Nástupiště č. 1" 94</t>
  </si>
  <si>
    <t>"nástupiště č. 2" 127</t>
  </si>
  <si>
    <t>5914125R.12</t>
  </si>
  <si>
    <t>Montáž velkoplošné nástupištní dlažební desky</t>
  </si>
  <si>
    <t>"velkoformátová deska pro nevidomé a slabozraké dle výkresové části" 90+97</t>
  </si>
  <si>
    <t>"velkoformátová deska pro nevidomé a slabozraké dle výkresové části - přerušení u signálních pásů vnějšího nástupiště" 3</t>
  </si>
  <si>
    <t>59141302R.13</t>
  </si>
  <si>
    <t>Montáž nástupiště mimoúrovňového s hranou H130</t>
  </si>
  <si>
    <t>nástupištní prefabrikáty délky 2000mm odměřeno dle situace</t>
  </si>
  <si>
    <t>"vnější nástupiště"(49+3)*2</t>
  </si>
  <si>
    <t>"poloostrovní nástupiště" (44+37+7)*2</t>
  </si>
  <si>
    <t>nástupištní prefabrikáty rohové 1000x1060mm</t>
  </si>
  <si>
    <t>"vnější nástupiště" 3*2</t>
  </si>
  <si>
    <t>"poloostrovní nástupiště" 4*2</t>
  </si>
  <si>
    <t>nástupištní prefabrikáty atypických délek</t>
  </si>
  <si>
    <t>"atypický nástupištní prefabrikát délky 1600mm" 1*1,6</t>
  </si>
  <si>
    <t>"atypický nástupištní prefabrikát délky 750mm" 1*0,75</t>
  </si>
  <si>
    <t>"atypický nástupištní prefabrikát délky 550mm" 1*0,550</t>
  </si>
  <si>
    <t>"atypický nástupištní prefabrikát délky 1050mm" 1*1,050</t>
  </si>
  <si>
    <t>rampy</t>
  </si>
  <si>
    <t>"poloostrovní nástupiště" 6*2</t>
  </si>
  <si>
    <t>"vnější nástupiště" 4*2</t>
  </si>
  <si>
    <t>"zásyp nástupišť a ramp" 255,663+165,09+17</t>
  </si>
  <si>
    <t>5915010010</t>
  </si>
  <si>
    <t>Těžení zeminy nebo horniny železničního spodku třídy těžitelnosti I skupiny 1. Pozná mka: 1. V cenách jsou započteny náklady na těžení a uložení výzisku na terén nebo naložení na dopravní prostředek a uložení na úložišti.</t>
  </si>
  <si>
    <t>"odkop nástupišť"  321,37+274,1048</t>
  </si>
  <si>
    <t>"hutnění pláně, pláň pod nástupištními, pláň pod přístupovou komunikací"</t>
  </si>
  <si>
    <t>285+450+25+8+16,5</t>
  </si>
  <si>
    <t>59150302R.14</t>
  </si>
  <si>
    <t>Bourání konstrukcí z prostého betonu</t>
  </si>
  <si>
    <t>"demolice konstrukcí z prostého betnonu rampy před výpravní budovou" 40</t>
  </si>
  <si>
    <t>MAT</t>
  </si>
  <si>
    <t>Dodávky materiálu</t>
  </si>
  <si>
    <t>5953107005</t>
  </si>
  <si>
    <t>Zásobník na posypový materiál plastový</t>
  </si>
  <si>
    <t>5954113020</t>
  </si>
  <si>
    <t>Dřeviny Zerav západní / Tuja occidentalis / 100 - 120 cm, KK</t>
  </si>
  <si>
    <t>59541R.15</t>
  </si>
  <si>
    <t>Osivo směs travní</t>
  </si>
  <si>
    <t>kg</t>
  </si>
  <si>
    <t>5955101013</t>
  </si>
  <si>
    <t>Kamenivo drcené štěrkodrť frakce 0/4</t>
  </si>
  <si>
    <t xml:space="preserve">"podsyp dlažby tloušťky 40 mm" </t>
  </si>
  <si>
    <t>486,99*0,04*1,95</t>
  </si>
  <si>
    <t>"podkladní vrstva dlažby štěrkodrť frakce 0/32 tloušťky 200 mm"</t>
  </si>
  <si>
    <t>486,99*0,2*1,95</t>
  </si>
  <si>
    <t>"podklad nástupištních prefabrikátů fr. 0/32"</t>
  </si>
  <si>
    <t>317,95*0,25*1,95</t>
  </si>
  <si>
    <t>"podsyp pod žlab"</t>
  </si>
  <si>
    <t>62*0,03*1,95</t>
  </si>
  <si>
    <t>5962110000</t>
  </si>
  <si>
    <t>Značení zastávek tabule s názvem</t>
  </si>
  <si>
    <t>"tabule orientačního systému viz výkresy OS"</t>
  </si>
  <si>
    <t>"T1 název žel. stanice 6ks" 2,450*0,600*6</t>
  </si>
  <si>
    <t>"T2 průchod pro pěší zakázán 2ks" 0,240*0,240*2</t>
  </si>
  <si>
    <t>"T3 směrová tabule 2ks" 0,440*0,240*2</t>
  </si>
  <si>
    <t>"T4 zákaz kouření 3ks" 0,240*0,240*3</t>
  </si>
  <si>
    <t>"T5 označení sektorů 2ks oboustranná 4ks jednostranná" 0,550*0,340*2*2+0,550*0,340*4</t>
  </si>
  <si>
    <t>"T6 směrová tabule 2ks" 1,160*0,240*2</t>
  </si>
  <si>
    <t>"T7 směrová tabule 4ks" 0,440*0,240*4</t>
  </si>
  <si>
    <t>"T8 výstražní tabule 2ks" 1,200*0,400*2</t>
  </si>
  <si>
    <t>5962110R.16</t>
  </si>
  <si>
    <t>Hmatové orientační prvky - štítek</t>
  </si>
  <si>
    <t>"B1, B2, B3 štítky s Braillovým a prizmatickým písmem na dveřích viz výkresy OS" 3</t>
  </si>
  <si>
    <t>"hmatové štítky pro nevidomé na počátku zábradlí na přístupové rampě po obou stranách"2</t>
  </si>
  <si>
    <t>5962110R.17</t>
  </si>
  <si>
    <t>Značení zastávek piktogram samolepící</t>
  </si>
  <si>
    <t>"sloupky orientačního systému viz výkresy OS"</t>
  </si>
  <si>
    <t>"T1" 2*3</t>
  </si>
  <si>
    <t>"T3" 2*3</t>
  </si>
  <si>
    <t>"T5" 6*3</t>
  </si>
  <si>
    <t>"T7" 4*3</t>
  </si>
  <si>
    <t>"T8" 4*3</t>
  </si>
  <si>
    <t>59621R.18</t>
  </si>
  <si>
    <t>Protiskluzový nátěr žluté barvy odstín RAL 6200</t>
  </si>
  <si>
    <t>5963101007</t>
  </si>
  <si>
    <t>Přejezd celopryžový pro nezatížené komunikace se závěrnou zídkou tv. T</t>
  </si>
  <si>
    <t>5963144R.19</t>
  </si>
  <si>
    <t>Zábradlí z dílců kovových včetně protikorozní ochrany</t>
  </si>
  <si>
    <t>"viz výkresy zábradlí" 132,5</t>
  </si>
  <si>
    <t>59631441R.20</t>
  </si>
  <si>
    <t>Chemická kotva M16 - kotvení zábradlí</t>
  </si>
  <si>
    <t>59631442R.21</t>
  </si>
  <si>
    <t>Polymermalta - kotvení zábradlí</t>
  </si>
  <si>
    <t>0,054*0,1*14</t>
  </si>
  <si>
    <t>5964104005</t>
  </si>
  <si>
    <t>Kanalizační díly plastové trubka hladká DN 200</t>
  </si>
  <si>
    <t>5964105R.22</t>
  </si>
  <si>
    <t>Šachta kanalizační z betonových dílců na potrubí DN 400 mm vč. poklopu</t>
  </si>
  <si>
    <t>5964123R.23</t>
  </si>
  <si>
    <t>Žlab odvodňovací z polymerbetonu šířky 150mm včetně mříže</t>
  </si>
  <si>
    <t>596414712R.24</t>
  </si>
  <si>
    <t>Nástupištní díly hrana H 130 atypický díl</t>
  </si>
  <si>
    <t>"atypický nástupištní prefabrikát délky 1600mm" 1</t>
  </si>
  <si>
    <t>"atypický nástupištní prefabrikát délky 750mm" 1</t>
  </si>
  <si>
    <t>"atypický nástupištní prefabrikát délky 550mm" 1</t>
  </si>
  <si>
    <t>"atypický nástupištní prefabrikát délky 1050mm" 1</t>
  </si>
  <si>
    <t>5964147125R.25</t>
  </si>
  <si>
    <t>Nástupištní díly hrana H 130 rohový díl</t>
  </si>
  <si>
    <t>"rohové prefabrikáty 1000x1060mm"</t>
  </si>
  <si>
    <t>"vnější nástupiště" 3</t>
  </si>
  <si>
    <t>"poloostrovní nástupiště" 4</t>
  </si>
  <si>
    <t>5964147130</t>
  </si>
  <si>
    <t>Nástupištní díly hrana H 130 základní</t>
  </si>
  <si>
    <t>"nástupištní prefabrikáty délky 2000mm odměřeno dle situace"</t>
  </si>
  <si>
    <t>"vnější nástupiště" 49+3</t>
  </si>
  <si>
    <t>"poloostrovní nástupiště" 44+37+7</t>
  </si>
  <si>
    <t>5964147145</t>
  </si>
  <si>
    <t>Nástupištní díly dlažební deska 99,7x94,7x8 s vodící linií</t>
  </si>
  <si>
    <t>5964147155</t>
  </si>
  <si>
    <t>Nástupištní díly dlažební deska VLsVP 99,7x94,7x8 s přerušením</t>
  </si>
  <si>
    <t>5964147175</t>
  </si>
  <si>
    <t>Nástupištní díly blok s odstupňovanou výškou 199 100 130/18</t>
  </si>
  <si>
    <t>"nástupištní blok pro vytvoření rampy poloostrovního nástupiště - levý" 1</t>
  </si>
  <si>
    <t>5964147180</t>
  </si>
  <si>
    <t>Nástupištní díly blok s odstupňovanou výškou 199 100 114/18</t>
  </si>
  <si>
    <t>5964147185</t>
  </si>
  <si>
    <t>Nástupištní díly blok s odstupňovanou výškou 199 100 98/18</t>
  </si>
  <si>
    <t>5964147210</t>
  </si>
  <si>
    <t>"nástupištní blok pro vytvoření rampy poloostrovního nástupiště - pravý" 1</t>
  </si>
  <si>
    <t>5964147215</t>
  </si>
  <si>
    <t>5964147220</t>
  </si>
  <si>
    <t>5964147225</t>
  </si>
  <si>
    <t>Nástupištní díly blok s odstupňovanou výškou 199 100 82/18</t>
  </si>
  <si>
    <t>"nástupištní blok pro vytvoření ramp u výpravní budovy - pravý" 2</t>
  </si>
  <si>
    <t>Souče</t>
  </si>
  <si>
    <t>5964147230</t>
  </si>
  <si>
    <t>Nástupištní díly blok s odstupňovanou výškou 199 100 66/18</t>
  </si>
  <si>
    <t>5964147R.26</t>
  </si>
  <si>
    <t>Mobiliář - městská lavička ocelová konstrukce s dřevěnými prkny sedáku vč. nátěru rozměr 1500x400mm</t>
  </si>
  <si>
    <t>5964147R.27</t>
  </si>
  <si>
    <t>Mobiliář - odpadkový koš umožňující třídění odpadu minimálně plastů, papíru a zbytkového odpadu vč. nátěru</t>
  </si>
  <si>
    <t>5964147R.28</t>
  </si>
  <si>
    <t>Mobiliář - stojan pro 10 kol</t>
  </si>
  <si>
    <t>5964151005</t>
  </si>
  <si>
    <t>Dlažba zámková hladká kostka</t>
  </si>
  <si>
    <t>"betonová zámková dlažba 200x200 mm tloušťky 60 mm bez zkosených hran, nástupiště + přístupová komunikace" 477,45</t>
  </si>
  <si>
    <t>5964151025</t>
  </si>
  <si>
    <t>Dlažba zámková pro nevidomé cihla</t>
  </si>
  <si>
    <t>"signální pás - dlažba s výstupky" 8,1</t>
  </si>
  <si>
    <t>"varovný pás - dlažba s výstupky" 1,44</t>
  </si>
  <si>
    <t>5964159000</t>
  </si>
  <si>
    <t>Obrubník krajový</t>
  </si>
  <si>
    <t>"podklad betonových prefabrikátů" 317,95*0,15</t>
  </si>
  <si>
    <t>5964161005</t>
  </si>
  <si>
    <t>Beton lehce zhutnitelný C 16/20;X0 F5 2 200 2 662</t>
  </si>
  <si>
    <t>"obruby" 78,5*0,08</t>
  </si>
  <si>
    <t>"podklad pod žlab" 62*0,08</t>
  </si>
  <si>
    <t>5964161015</t>
  </si>
  <si>
    <t>Beton lehce zhutnitelný C 20/25;XC2 vyhovuje i XC1 F5 2 365 2 862</t>
  </si>
  <si>
    <t>5964161020</t>
  </si>
  <si>
    <t>Beton lehce zhutnitelný C 25/30;X0 F5 2 395 2 898</t>
  </si>
  <si>
    <t>"základy z prostého betonu o rozměrech 500x500x800mm pro sloupky OS" 18*0,5*0,5*0,8</t>
  </si>
  <si>
    <t>5964161R.29</t>
  </si>
  <si>
    <t>Malta cementová MC10</t>
  </si>
  <si>
    <t>"Pod nástupištní prefabrikáty" 317,95*0,0101</t>
  </si>
  <si>
    <t>5964171010</t>
  </si>
  <si>
    <t>Krytka sloupku 70 mm</t>
  </si>
  <si>
    <t>"T1" 2</t>
  </si>
  <si>
    <t>"T3" 2</t>
  </si>
  <si>
    <t>"T5" 6</t>
  </si>
  <si>
    <t>"T7" 4</t>
  </si>
  <si>
    <t>"T8" 4</t>
  </si>
  <si>
    <t>7596550010</t>
  </si>
  <si>
    <t>Majáčky a akustické úpravy pro nevidomé Orientační hlasový majáček pro nevidomé a slabozraké - 2 hlasové fráze, audio záznam MP3 na kartě SD/MMC přeprogramovatelný, digitální, exteriérový</t>
  </si>
  <si>
    <t>"OHM 3 – nový u centrálního přechodu. Nástupiště 1" 1</t>
  </si>
  <si>
    <t>"OHM 4 – nový u centrálního přechodu. Nástupiště 2" 1</t>
  </si>
  <si>
    <t>7499151110</t>
  </si>
  <si>
    <t>Montáž bezpečnostní tabulky výstražné nebo označovací</t>
  </si>
  <si>
    <t>"tabulky B1, B2, B3 braillovým a prizmatickým písmem na dveřích viz výkresy OS" 3</t>
  </si>
  <si>
    <t>7596555015</t>
  </si>
  <si>
    <t>Montáž majáčku orientačního hlasového (OHM) - včetně připojení, seřízení a přezkoušení funkce</t>
  </si>
  <si>
    <t>75969R.30</t>
  </si>
  <si>
    <t>Demontáž a následná zpětná montáž označovače jízdenek</t>
  </si>
  <si>
    <t>"Stávající zařízení na označování jízdenek bude přesunuto na místo určené správcem zařízení" 1</t>
  </si>
  <si>
    <t>867R.31</t>
  </si>
  <si>
    <t>Nástavba stávajících světlíků. Poznámka: 1. V cenách jsou započteny náklady na úpravu soklu, osazení stávající mříže, dobetonování a sjednocení povrchů.</t>
  </si>
  <si>
    <t xml:space="preserve">"doprava vytěžené zeminy nástupišť na meziskládku + doprava tohoto výzisku pro zpětný zásyp z meziskládky" </t>
  </si>
  <si>
    <t>(255,663+165,09+17)*1,8</t>
  </si>
  <si>
    <t>"beton na stavbu"</t>
  </si>
  <si>
    <t>"beton C 25/30" 8,744</t>
  </si>
  <si>
    <t>"beton C 20/25" 17,149</t>
  </si>
  <si>
    <t>"beton C 16/20" 25,11</t>
  </si>
  <si>
    <t>"beton C 12/15" 106,546</t>
  </si>
  <si>
    <t>"odvoz na skládku"</t>
  </si>
  <si>
    <t>"přebytečný odkop nástupiště a příkop" (595,475-255,663-165,09-17)*1,8</t>
  </si>
  <si>
    <t>"nový materiál na stavbu"</t>
  </si>
  <si>
    <t>"fr. 0/4" 37,985</t>
  </si>
  <si>
    <t>"fr. 0/32" 348,554</t>
  </si>
  <si>
    <t>"tabule, sloupky OS" 0,281</t>
  </si>
  <si>
    <t>"obruby" 5,385</t>
  </si>
  <si>
    <t>"dlažby" 68,179</t>
  </si>
  <si>
    <t>"malta MC10" 3,211*2,34</t>
  </si>
  <si>
    <t>"prvky pro odvodnění " 4,465</t>
  </si>
  <si>
    <t>"nástupištní díly na stavbu"</t>
  </si>
  <si>
    <t>"hrana H 130" 201,32</t>
  </si>
  <si>
    <t>"hrana H 130 rohové" 8,036</t>
  </si>
  <si>
    <t>"hrana H 130 atyp" 2,876</t>
  </si>
  <si>
    <t>"dlažební desky" 34,782+0,537</t>
  </si>
  <si>
    <t>"prvky H 130 pro rampy" 11,06</t>
  </si>
  <si>
    <t>9902200300</t>
  </si>
  <si>
    <t>Doprava obousměrná mechanizací o nosnosti přes 3,5 t objemnějšího kusového materiálu (prefabrikátů, stožárů, výhybek, rozvaděčů, vybouraných hmot atd.) do 30 km Poznámka: 1. Ceny jsou určeny pro dopravu silničními i kolejovými vozidly. 2. V cenách obousměrné dopravy jsou započteny náklady na přepravu materiálu na místo určení včetně složení, poplatku za použití dopravní cesty a zpáteční cesty nenaloženého dopravního prostředku.</t>
  </si>
  <si>
    <t>"beton, základové části nástupišť" (127*(2*0,3*0,4)+95*(0,3*0,4)+(696,1609*0,2)+(182*0,1)+40)*2,4</t>
  </si>
  <si>
    <t>"zábradlí" 5,3</t>
  </si>
  <si>
    <t>"prvky mobiliáře" 1,027</t>
  </si>
  <si>
    <t>9902201100</t>
  </si>
  <si>
    <t>Doprava obousměrná mechanizací o nosnosti přes 3,5 t objemnějšího kusového materiálu (prefabrikátů, stožárů, výhybek, rozvaděčů, vybouraných hmot atd.) do 300 km Poznámka: 1. Ceny jsou určeny pro dopravu silničními i kolejovými vozidly. 2. V cenách obousměrné dopravy jsou započteny náklady na přepravu materiálu na místo určení včetně složení, poplatku za použití dopravní cesty a zpáteční cesty nenaloženého dopravního prostředku.</t>
  </si>
  <si>
    <t>"k-ce přejezdu" 6,15</t>
  </si>
  <si>
    <t>"výzisk pro zpětný zásyp nástupišť" (255,663+165,09+17)*1,8</t>
  </si>
  <si>
    <t>SO 302 - Železniční přejezd v km 8,258</t>
  </si>
  <si>
    <t>5905025010</t>
  </si>
  <si>
    <t>Doplnění stezky štěrkodrtí ojediněle ručně. Poznámka: 1. V cenách jsou započteny náklady na doplnění kameniva včetně rozprostření ojediněle ručně z vozíku nebo souvisle mechanizací z vozíků nebo železničních vozů. 2. V cenách nejsou obsaženy náklady na dodávku kameniva.</t>
  </si>
  <si>
    <t>"zásyp kačírkem 16/22</t>
  </si>
  <si>
    <t>2,132</t>
  </si>
  <si>
    <t>5913170030</t>
  </si>
  <si>
    <t>Montáž polymerové přejezdové konstrukce část vnější a vnitřní včetně závěrných zídek. Poznámka: 1. V cenách jsou započteny náklady na montáž a manipulaci. 2. V cenách nejsou obsaženy náklady na dodávku materiálu.</t>
  </si>
  <si>
    <t>11,4 "v koleji č. 1</t>
  </si>
  <si>
    <t>10,8 "v koleji č. 3</t>
  </si>
  <si>
    <t>5913215020</t>
  </si>
  <si>
    <t>Demontáž kolejnicových dílů přejezdu ochranná kolejnice. Poznámka: 1. V cenách jsou započteny náklady na demontáž a naložení na dopravní prostředek.</t>
  </si>
  <si>
    <t>4*2*7</t>
  </si>
  <si>
    <t>5913235020</t>
  </si>
  <si>
    <t>Dělení AB komunikace řezáním hloubky do 20 cm. Poznámka: 1. V cenách jsou započteny náklady na provedení úkolu.</t>
  </si>
  <si>
    <t>2*7</t>
  </si>
  <si>
    <t>5913240020</t>
  </si>
  <si>
    <t>Odstranění AB komunikace odtěžením nebo frézováním hloubky do 20 cm. Poznámka: 1. V cenách jsou započteny náklady na odtěžení nebo frézování a naložení výzisku na dopravní prostředek.</t>
  </si>
  <si>
    <t>"odstranění asfaltového krytu vozovky"</t>
  </si>
  <si>
    <t>5,23+68,32+0,22+142,33</t>
  </si>
  <si>
    <t>5913245010</t>
  </si>
  <si>
    <t>Oprava komunikace vyplněním trhlin zálivkovou hmotou. Poznámka: 1. V cenách jsou započteny náklady očištění místa od nečistot, vyplnění trhlin zalitím, nerovností nebo výtluku vyplněním a zhutnění výplně. 2. V cenách nejsou obsaženy náklady na dodávku materiálu.</t>
  </si>
  <si>
    <t>"napojení komunikace</t>
  </si>
  <si>
    <t>7,19+5,94</t>
  </si>
  <si>
    <t>5913255030</t>
  </si>
  <si>
    <t>Zřízení konstrukce vozovky asfaltobetonové s podkladní, ložní a obrusnou vrstvou tloušťky do 15 cm. Poznámka: 1. V cenách jsou započteny náklady na zřízení vozovky s živičným na podkladu ze stmelených vrstev a na manipulaci. 2. V cenách nejsou obsaženy náklady na dodávku materiálu.</t>
  </si>
  <si>
    <t>"konstrukce vozovky D1-N-1-IV-PIII dle TP170</t>
  </si>
  <si>
    <t>156,51+7,01</t>
  </si>
  <si>
    <t>5913280020</t>
  </si>
  <si>
    <t>Demontáž dílů komunikace z betonových dlaždic uložení v betonu. Poznámka: 1. V cenách jsou započteny náklady na odstranění dlažby nebo obrubníku a naložení na dopravní prostředek.</t>
  </si>
  <si>
    <t xml:space="preserve">"vybouráni krytu chodníku </t>
  </si>
  <si>
    <t>5913280210</t>
  </si>
  <si>
    <t>Demontáž dílů komunikace obrubníku uložení v betonu. Poznámka: 1. V cenách jsou započteny náklady na odstranění dlažby nebo obrubníku a naložení na dopravní prostředek.</t>
  </si>
  <si>
    <t>"odstranění původních obrubníků</t>
  </si>
  <si>
    <t>3+4+2+3</t>
  </si>
  <si>
    <t xml:space="preserve">"betonová zámková dlažba barva přírodní </t>
  </si>
  <si>
    <t>44,56</t>
  </si>
  <si>
    <t xml:space="preserve">"varovné pásy, reliéfní dlažba </t>
  </si>
  <si>
    <t>1,29</t>
  </si>
  <si>
    <t>"obruby šíř. 100 mm - 39m</t>
  </si>
  <si>
    <t>"obruby šíř. 150 mm - 36m</t>
  </si>
  <si>
    <t>5913335020</t>
  </si>
  <si>
    <t>Nátěr vodorovného dopravního značení souvislá čára šíře do 125 mm. Poznámka: 1. V cenách jsou započteny náklady na očištění povrchu, případně starého nátěru a nečistot a jeho obnovení barvou schváleného typu a odstínu včetně provedení popisu. 2. V cenách nejsou obsaženy náklady na dodávku materiálu.</t>
  </si>
  <si>
    <t>"V1a" 44</t>
  </si>
  <si>
    <t>5913335040</t>
  </si>
  <si>
    <t>Nátěr vodorovného dopravního značení souvislá čára šíře do 200 mm. Poznámka: 1. V cenách jsou započteny náklady na očištění povrchu, případně starého nátěru a nečistot a jeho obnovení barvou schváleného typu a odstínu včetně provedení popisu. 2. V cenách nejsou obsaženy náklady na dodávku materiálu.</t>
  </si>
  <si>
    <t>"V1a" 3*9</t>
  </si>
  <si>
    <t>"V18" (3,3+1*2+0,7*2)*2*5</t>
  </si>
  <si>
    <t>5914075010</t>
  </si>
  <si>
    <t>Zřízení konstrukční vrstvy pražcového podloží bez geomateriálu tl. 0,15 m. Poznámka: 1. V cenách nejsou obsaženy náklady na dodávku materiálu a odtěžení zeminy.</t>
  </si>
  <si>
    <t xml:space="preserve">"podkladní vrstva štěrkodrti fr. 0/32 tl. 150mm, chodník </t>
  </si>
  <si>
    <t>45,85</t>
  </si>
  <si>
    <t xml:space="preserve">"podkladní vrstva z mechanicky zpevněného kameniva, fr. 0/32 Gc, tl. 150 mm </t>
  </si>
  <si>
    <t>145,48+7,01</t>
  </si>
  <si>
    <t>59140750105R.03</t>
  </si>
  <si>
    <t xml:space="preserve">"podkladní vrstva štěrkodrti fr. 0/32 ŠDa tl. min. 200mm, vozovka </t>
  </si>
  <si>
    <t>139,67+ 7,01</t>
  </si>
  <si>
    <t xml:space="preserve">"dosyp do úrovně zemní pláně </t>
  </si>
  <si>
    <t>146,68+49,13</t>
  </si>
  <si>
    <t xml:space="preserve">"zásyp rýh vyhloubených pro závěrné zídky přejezdové konstrukce </t>
  </si>
  <si>
    <t>2,39*0,70</t>
  </si>
  <si>
    <t xml:space="preserve">"odtěžení podkladních vrstev chodníku </t>
  </si>
  <si>
    <t>0,48*26,00</t>
  </si>
  <si>
    <t xml:space="preserve">"odkop zeminy </t>
  </si>
  <si>
    <t>9,45*0,77+8,60*0,54+10,18*0,30</t>
  </si>
  <si>
    <t>"odstranění podkladu asfaltového krytu vozovky"</t>
  </si>
  <si>
    <t>5,23*0,07+68,32*0,57+0,22*0,34+142,33*0,27</t>
  </si>
  <si>
    <t>"úprava zemní pláně pod komunikací</t>
  </si>
  <si>
    <t>"kačírek 16/22" 3,837</t>
  </si>
  <si>
    <t>45,85*0,15*1,95</t>
  </si>
  <si>
    <t>(139,67+ 7,01)*0,2*1,95</t>
  </si>
  <si>
    <t>(146,68+49,13)*0,3*1,95</t>
  </si>
  <si>
    <t>"lože pro dlažbu tl. 30mm</t>
  </si>
  <si>
    <t>45,85*0,03*1,9</t>
  </si>
  <si>
    <t>596R.01</t>
  </si>
  <si>
    <t>Mechanicky zpevněné kamenivo MZK</t>
  </si>
  <si>
    <t>(145,48+7,01)*0,15</t>
  </si>
  <si>
    <t>5963122001</t>
  </si>
  <si>
    <t>Přejezd z polymerového betonu kompletní sestava</t>
  </si>
  <si>
    <t>"Nová přejezdová konstrukce rozebíratelná plastbetonová BODAN dle TZ, výkresů</t>
  </si>
  <si>
    <t>5963122001R.02</t>
  </si>
  <si>
    <t>"Nová přejezdová konstrukce BODAN rozebíratelná s ATYPICKÝMI VNĚJŠÍMI PANELY kryjící celou plochu nebezpečného pásma přejezdu viz půdorys"</t>
  </si>
  <si>
    <t>5956149001R.03</t>
  </si>
  <si>
    <t>-1495196171</t>
  </si>
  <si>
    <t>49    "pražce do přejezdu před v.č.2 a 3"</t>
  </si>
  <si>
    <t>5963146000</t>
  </si>
  <si>
    <t>Asfaltový beton ACO 11S 50/70 střednězrnný-obrusná vrstva</t>
  </si>
  <si>
    <t xml:space="preserve">"asfaltový beton pro obrusné vrstvy ACO 11 tl. 40 mm </t>
  </si>
  <si>
    <t>(156,51+7,01)*0,04*2,65</t>
  </si>
  <si>
    <t>5963146020</t>
  </si>
  <si>
    <t>Asfaltový beton ACP 16S 50/70 středněznný-podkladní vrstva</t>
  </si>
  <si>
    <t xml:space="preserve">"asfaltový beton pro podkladní vrstvy ACP 16+ tl. 80 mm </t>
  </si>
  <si>
    <t>(151,1+7,01)*0,08*2,65</t>
  </si>
  <si>
    <t>5963152000</t>
  </si>
  <si>
    <t>Asfaltová zálivka pro trhliny a spáry</t>
  </si>
  <si>
    <t>13,13*0,05*0,005*1250</t>
  </si>
  <si>
    <t>5963155005</t>
  </si>
  <si>
    <t>Asfaltová páska těsnící</t>
  </si>
  <si>
    <t>"vnější čela závěrných zídek</t>
  </si>
  <si>
    <t>2*10,8+2*9,4</t>
  </si>
  <si>
    <t>5963157000</t>
  </si>
  <si>
    <t>Nátěr hmota nátěrová vodou ředitelná základní</t>
  </si>
  <si>
    <t>"barva pro vodorovné dopravní značení</t>
  </si>
  <si>
    <t>15,72</t>
  </si>
  <si>
    <t xml:space="preserve">"geotextilie pod kačírkovým zásypem </t>
  </si>
  <si>
    <t>6,09</t>
  </si>
  <si>
    <t>5964151010</t>
  </si>
  <si>
    <t>Dlažba zámková hladká íčko</t>
  </si>
  <si>
    <t>"betonová zámková dlažba barva přírodní tl. 60mm</t>
  </si>
  <si>
    <t>5964151035</t>
  </si>
  <si>
    <t>Dlažba zámková pro nevidomé íčko</t>
  </si>
  <si>
    <t>"varovné pásy, reliéfní dlažba tl. 60mm</t>
  </si>
  <si>
    <t>"obruby šíř. 150 mm" 32</t>
  </si>
  <si>
    <t>"obruby šíř. 150 mm - náběhový" 4</t>
  </si>
  <si>
    <t>5964159005</t>
  </si>
  <si>
    <t>Obrubník chodníkový</t>
  </si>
  <si>
    <t>"obruby šíř. 100 mm" 37</t>
  </si>
  <si>
    <t>"obruby šíř. 100 mm - náběhový" 2</t>
  </si>
  <si>
    <t>0,4*0,1*10,2*2 "pod ZZ</t>
  </si>
  <si>
    <t>0,4*0,1*11,4*2 "pod ZZ</t>
  </si>
  <si>
    <t>0,065*39+0,095*36 "obruby</t>
  </si>
  <si>
    <t>"Beton C 20/25" 18,662</t>
  </si>
  <si>
    <t>"odvoz odpadu na skládku</t>
  </si>
  <si>
    <t xml:space="preserve">"odstraněné podkladní vrstvy chodníku </t>
  </si>
  <si>
    <t>0,48*26,00*1,8</t>
  </si>
  <si>
    <t xml:space="preserve">"odstraněný kryt chodníku </t>
  </si>
  <si>
    <t>0,06*26,00*2,3</t>
  </si>
  <si>
    <t>"odtěžený nekontaminovaný asfalt - uvažováno 50%</t>
  </si>
  <si>
    <t>216,1*0,2*2,2*0,5</t>
  </si>
  <si>
    <t>"odkop zeminy - zpětný zásyp</t>
  </si>
  <si>
    <t>(9,45*0,77+8,60*0,54+10,18*0,30-2,39*0,70)*2</t>
  </si>
  <si>
    <t>(5,23*0,07+68,32*0,57+0,22*0,34+142,33*0,27)*1,9</t>
  </si>
  <si>
    <t>"odstraněné obrubníky</t>
  </si>
  <si>
    <t>12*0,08</t>
  </si>
  <si>
    <t>"odtěžený kontaminovaný asfalt - uvažováno 50%</t>
  </si>
  <si>
    <t>"Doprava nového materiálu</t>
  </si>
  <si>
    <t>"Kamenivo fr. 0/32" 185,165</t>
  </si>
  <si>
    <t>"Kamenivo fr. 4/8" 2,613</t>
  </si>
  <si>
    <t>"Kamenivo fr. 16/22" 3,837</t>
  </si>
  <si>
    <t>"Asfaltový beton ACO 11" 17,333</t>
  </si>
  <si>
    <t>"Asfaltový beton ACO 16" 33,519</t>
  </si>
  <si>
    <t>"MZK" 54,532</t>
  </si>
  <si>
    <t>"obrubníky" 4,771</t>
  </si>
  <si>
    <t>"dlažby" 5,96</t>
  </si>
  <si>
    <t>"doprava konstrukcí přejezdů" 22,245</t>
  </si>
  <si>
    <t>9909000200</t>
  </si>
  <si>
    <t>Poplatek za uložení nebezpečného odpadu na oficiální skládku   Poznámka: 1. V cenách jsou započteny náklady na uložení stavebního odpadu na oficiální skládku. 2. Ceny jsou doporučené, je třeba zohlednit regionální rozdíly v cenách poplatků za uložení suti a odpadů. Tyto se mohou výrazně lišit s ohledem nejen na region, ale také na množství a druh ukládaného odpadu.</t>
  </si>
  <si>
    <t>SO 4.2 - VON</t>
  </si>
  <si>
    <t>VRN - Vedlejší rozpočtové náklady</t>
  </si>
  <si>
    <t>VRN</t>
  </si>
  <si>
    <t>Vedlejší rozpočtové náklady</t>
  </si>
  <si>
    <t>021211001</t>
  </si>
  <si>
    <t>Průzkumné práce pro opravy Doplňující laboratorní rozbor kontaminace zeminy nebo kol. lože - V ceně jsou započteny náklady na doplňující rozbor kameniva nebo KL pro objasnění kontaminace ropnými látkami akreditovanou laboratoří včetně vyhodnocení a předání zprávy o výsledku.</t>
  </si>
  <si>
    <t>022101001</t>
  </si>
  <si>
    <t>Geodetické práce Geodetické práce před opravou</t>
  </si>
  <si>
    <t>%</t>
  </si>
  <si>
    <t>022101011</t>
  </si>
  <si>
    <t>Geodetické práce Geodetické práce v průběhu opravy</t>
  </si>
  <si>
    <t>022101021</t>
  </si>
  <si>
    <t>022111001</t>
  </si>
  <si>
    <t>Geodetické práce Kontrola PPK při směrové a výškové úpravě koleje zaměřením APK trať jednokolejná - V cenách jsou započteny náklady na geodetickou kontinuální kontrolu PPK při směrové a výškové úpravě koleje a vyhotovení dokumentace dle „Metodického pokynu pro měření PPK“ vyhotovení záznamu a zároveň také geodetická kontrola polohy zajišťovacích značek (zpracování dokumentace v digitální podobě). PPK=prostorová poloha koleje</t>
  </si>
  <si>
    <t>"před zřízením BK a po následném podbití" (1,939+0,30794)*2</t>
  </si>
  <si>
    <t>022121001</t>
  </si>
  <si>
    <t>Geodetické práce Diagnostika technické infrastruktury Vytýčení trasy inženýrských sítí - V sazbě jsou započteny náklady na vyhledání trasy detektorem, zaměření a zobrazení trasy a předání  výstupu zaměření. V sazbě nejsou obsaženy náklady na vytýčení sítí ve správě provozovatele.</t>
  </si>
  <si>
    <t>023131001</t>
  </si>
  <si>
    <t>Projektové práce Dokumentace skutečného provedení železničního svršku a spodku - V sazbě jsou obsaženy náklady na zaměření a vyhotovení dokumentace skutečného provedení žel. svršku a spodku dle vyhlášky č. 499/2006 Sb., a vyhlášky č. 31/1995 Sb. včetně zpracování dat v digitální podobě v otevřené formě a její předání objednateli</t>
  </si>
  <si>
    <t>031101041</t>
  </si>
  <si>
    <t>Zařízení a vybavení staveniště vyjma dále jmenované práce včetně opatření na ochranu sousedních pozemků, včetně opatření na ochranu sousedních pozemků, informační tabule, dopravního značení na staveništi aj. při velikosti nákladů přes 20 mil. Kč</t>
  </si>
  <si>
    <t>033131001</t>
  </si>
  <si>
    <t>Provozní vlivy Organizační zajištění prací při zřizování a udržování BK kolejí a výhybek - Organizační zajištění prací při zřizování a udržování bezstykové koleje podle př. S3/2, zejména technologická příprava pořízení schématu a projednání postupu, kontrola připravenosti a řízení postupu prací, předání prací a dokladů objednateli.</t>
  </si>
  <si>
    <t>(1939+307,94)*2</t>
  </si>
  <si>
    <t>034111001</t>
  </si>
  <si>
    <t>Další náklady na pracovníky Zákonné příplatky ke mzdě za práci o sobotách, nedělích a státem uznaných svátcích</t>
  </si>
  <si>
    <t>Kč/hod</t>
  </si>
  <si>
    <t>SO 401 - Rozvody NN a osvětlení</t>
  </si>
  <si>
    <t>01R</t>
  </si>
  <si>
    <t>Přeložky a ochrany stávajících sítí SEE</t>
  </si>
  <si>
    <t>5964104015</t>
  </si>
  <si>
    <t>Kanalizační díly plastové trubka hladká DN 300</t>
  </si>
  <si>
    <t>-1406496960</t>
  </si>
  <si>
    <t>59641611R</t>
  </si>
  <si>
    <t>Beton C 30/37 X0</t>
  </si>
  <si>
    <t>835725325</t>
  </si>
  <si>
    <t>262602300</t>
  </si>
  <si>
    <t>59151R</t>
  </si>
  <si>
    <t>Řízený zemní protlak délky do 50 m hloubky do 6 m s protlačením potrubí vnějšího průměru vrtu do 225 mm</t>
  </si>
  <si>
    <t>-1338362048</t>
  </si>
  <si>
    <t>7491100230</t>
  </si>
  <si>
    <t>Trubková vedení Ohebné elektroinstalační trubky KOPOFLEX 160 rudá</t>
  </si>
  <si>
    <t>-744334342</t>
  </si>
  <si>
    <t>7491652010</t>
  </si>
  <si>
    <t>Montáž vnějšího uzemnění uzemňovacích vodičů v zemi z pozinkované oceli (FeZn) do 120 mm2 - uzemňovacího vedení v zemní kynetě, případně v chráničce odvinutí vodiče ze svitku a oddělení příslušné délky, tvarování pásku, spojování. Neobsahuje výkop a zához kabelové kynety a chráničku</t>
  </si>
  <si>
    <t>7491654010</t>
  </si>
  <si>
    <t>Montáž svorek spojovacích se 2 šrouby (typ SS, SO, SR03, aj.)</t>
  </si>
  <si>
    <t>7492501730</t>
  </si>
  <si>
    <t>Kabely, vodiče, šňůry Cu - nn Kabel silový 2 a 3-žílový Cu, plastová izolace CYKY 3J6 (3Cx 6)</t>
  </si>
  <si>
    <t>2097504667</t>
  </si>
  <si>
    <t>7593501090</t>
  </si>
  <si>
    <t>Trasy kabelového vedení Ohebná dvouplášťová korugovaná chránička KF 09125 průměr 125 108 mm</t>
  </si>
  <si>
    <t>-50582004</t>
  </si>
  <si>
    <t>7492751022</t>
  </si>
  <si>
    <t>Montáž ukončení kabelů nn v rozvaděči nebo na přístroji izolovaných s označením 2 - 5-ti žílových do 25 mm2 - montáž kabelové koncovky nebo záklopky včetně odizolování pláště a izolace žil kabelu, ukončení žil v rozvaděči, upevnění kabelových ok, roz. trubice, zakončení stínění apod.</t>
  </si>
  <si>
    <t>7493100010</t>
  </si>
  <si>
    <t>Venkovní osvětlení Osvětlovací stožáry sklopné výšky do 6 m, žárově zinkovaný, vč. výstroje, stožár nesmí mít dvířka (z důvodu neoprávněného vstupu)</t>
  </si>
  <si>
    <t>-1992896407</t>
  </si>
  <si>
    <t>7493100060</t>
  </si>
  <si>
    <t>Venkovní osvětlení Osvětlovací stožáry sklopné výšky od 10 do 12 m, žárově zinkovaný, vč. výstroje, stožár nesmí mít dvířka (z důvodu neoprávněného vstupu)</t>
  </si>
  <si>
    <t>456569537</t>
  </si>
  <si>
    <t>7493100410</t>
  </si>
  <si>
    <t>Venkovní osvětlení Výložníky pro osvětlovací stožáry JŽ 1-900/ Zvýložník ke stožáru JŽ, JŽD</t>
  </si>
  <si>
    <t>-828860755</t>
  </si>
  <si>
    <t>7493100660</t>
  </si>
  <si>
    <t>Venkovní osvětlení Svítidla pro železnici LED svítidlo o příkonu 36 - 55 W určené pro osvětlení venkovních prostor veřejnosti přístupných (nástupiště, přechody kolejiště) na ŽDC, difuzor z plochého tvrzeného skla IK 6 a vyšší</t>
  </si>
  <si>
    <t>-816728149</t>
  </si>
  <si>
    <t>7493102090</t>
  </si>
  <si>
    <t>Venkovní osvětlení Elektrovýzbroje stožárů a stožárové rozvodnice Stožárová svorkovnice EK 223 / Jistící skříň, k umístění vně stožáru, krytí IP 54, stupeň ochrany: ll, rozměry: šířka - 120 mm, hloubka - 100 mm, výška - 400 mm</t>
  </si>
  <si>
    <t>-609133285</t>
  </si>
  <si>
    <t>7493152010</t>
  </si>
  <si>
    <t>Montáž ocelových výložníků pro osvětlovací stožáry na sloup nebo stěnu výšky do 6 m jednoramenných - včetně veškerého příslušenství a výstroje</t>
  </si>
  <si>
    <t>7493152520</t>
  </si>
  <si>
    <t>Montáž svítidla pro železnici na pevný stožár výšky do 6 m - kompletace a montáž včetně "superlife" světelného zdroje, elektronického předřadníku a připojení kabelu</t>
  </si>
  <si>
    <t>7493171010</t>
  </si>
  <si>
    <t>Demontáž osvětlovacích stožárů výšky do 6 m - včetně veškeré elektrovýzbroje (svítidla, kabely, rozvodnice)</t>
  </si>
  <si>
    <t>7493171012</t>
  </si>
  <si>
    <t>Demontáž osvětlovacích stožárů výšky přes 6 do 14 m - včetně veškeré elektrovýzbroje (svítidla, kabely, rozvodnice)</t>
  </si>
  <si>
    <t>7493173010</t>
  </si>
  <si>
    <t>Demontáž elektrovýzbroje osvětlovacích stožárů do výšky 14 m - svítidlo, kabely, rozvodnice</t>
  </si>
  <si>
    <t>7493174015</t>
  </si>
  <si>
    <t>Demontáž svítidel z osvětlovacího stožáru, osvětlovací věže nebo brány trakčního vedení</t>
  </si>
  <si>
    <t>7493175010R</t>
  </si>
  <si>
    <t>Demontáž osvětlení rozvaděče,vč.výstroje</t>
  </si>
  <si>
    <t>7493652010</t>
  </si>
  <si>
    <t>Montáž skříní rozpojovacích pro venkovní vedení nn SV 101 - včetně svodových trubek, upevnění, svodového kabelu, ukončení a připojení</t>
  </si>
  <si>
    <t>7494231020R</t>
  </si>
  <si>
    <t>Přeložky rozvaděčů 1 kusu pole rozvaděče nn (úprava rozvaděče RH vč.výzbroje a přepojení kabelů)</t>
  </si>
  <si>
    <t>7498351010R</t>
  </si>
  <si>
    <t>7499452020</t>
  </si>
  <si>
    <t>Vydání příkazu "B" složité pracoviště - vyhotovení příkazu "B" pro zajištění pracoviště při práci na vypnutém a zajištěném zařízení vn</t>
  </si>
  <si>
    <t>7499751010</t>
  </si>
  <si>
    <t>Dokončovací práce na elektrickém zařízení - uvádění zařízení do provozu, drobné montážní práce v rozvaděčích, koordinaci se zhotoviteli souvisejících zařízení apod.</t>
  </si>
  <si>
    <t>7593505134</t>
  </si>
  <si>
    <t>Zakrytí kabelu resp. trubek výstražnou fólií (bez fólie)</t>
  </si>
  <si>
    <t>023122001R</t>
  </si>
  <si>
    <t>Projektové práce Projektová dokumentace - přípravné práce Projekt opravy zabezpečovacích, sdělovacích, elektrických zařízení</t>
  </si>
  <si>
    <t>-404334557</t>
  </si>
  <si>
    <t>h1</t>
  </si>
  <si>
    <t>HDPE chránička pro optický kabel</t>
  </si>
  <si>
    <t>1580</t>
  </si>
  <si>
    <t>k1</t>
  </si>
  <si>
    <t>Kabelizace EY 3p</t>
  </si>
  <si>
    <t>910</t>
  </si>
  <si>
    <t>k11</t>
  </si>
  <si>
    <t>Kabelizace CYKY 4x6</t>
  </si>
  <si>
    <t>k2</t>
  </si>
  <si>
    <t>Kabelizace EY 4p</t>
  </si>
  <si>
    <t>220</t>
  </si>
  <si>
    <t>k3</t>
  </si>
  <si>
    <t>Kabelizace EY 7p</t>
  </si>
  <si>
    <t>1410</t>
  </si>
  <si>
    <t>k4</t>
  </si>
  <si>
    <t>Kabelizace EY 12p</t>
  </si>
  <si>
    <t>1050</t>
  </si>
  <si>
    <t>k5</t>
  </si>
  <si>
    <t>Kabelizace EY 16p</t>
  </si>
  <si>
    <t>760</t>
  </si>
  <si>
    <t>PS 501.1 - Staniční zabezpečovací zařízení</t>
  </si>
  <si>
    <t>k6</t>
  </si>
  <si>
    <t>Kabelizace EY 24p</t>
  </si>
  <si>
    <t>950</t>
  </si>
  <si>
    <t>Soupis:</t>
  </si>
  <si>
    <t>k7</t>
  </si>
  <si>
    <t>Kabelizace EY 30p</t>
  </si>
  <si>
    <t>1440</t>
  </si>
  <si>
    <t>01 - Sborník ÚOŽI</t>
  </si>
  <si>
    <t>k8</t>
  </si>
  <si>
    <t xml:space="preserve">Kabelizace 5XN0,8 </t>
  </si>
  <si>
    <t>k9</t>
  </si>
  <si>
    <t>Kabelizace 10XN0,8</t>
  </si>
  <si>
    <t>730</t>
  </si>
  <si>
    <t>01 - Kabelizace</t>
  </si>
  <si>
    <t xml:space="preserve">    01.1 - Kabelová trasa</t>
  </si>
  <si>
    <t>02 - Venkovní zařízení zab. zař.</t>
  </si>
  <si>
    <t xml:space="preserve">    02.1 - Návěstidla</t>
  </si>
  <si>
    <t xml:space="preserve">    02.2 - Výkolejky</t>
  </si>
  <si>
    <t xml:space="preserve">      02.3 - Přestavníky</t>
  </si>
  <si>
    <t xml:space="preserve">        02.04 - Zámky</t>
  </si>
  <si>
    <t xml:space="preserve">        02.4 - Počítače náprav</t>
  </si>
  <si>
    <t>HSV - HSV</t>
  </si>
  <si>
    <t xml:space="preserve">    02.5 - Vnitřní zařízení</t>
  </si>
  <si>
    <t>Kabelizace</t>
  </si>
  <si>
    <t>7590525230</t>
  </si>
  <si>
    <t>Montáž kabelu návěstního volně uloženého s jádrem 1 mm Cu TCEKEZE, TCEKFE, TCEKPFLEY, TCEKPFLEZE do 7 P - příprava kabelového bubnu a přistavení na místo tažení, odvinutí, naměření, odřezání a uložení kabelu do kabelového lože nebo žlabu, protažení překážkami, včetně přípravných a závěrečných prací, přeměření izolačního stavu kabelu, uzavření konců kabelu, přemístění kabelového bubnu</t>
  </si>
  <si>
    <t>1257518049</t>
  </si>
  <si>
    <t>v.č. 802</t>
  </si>
  <si>
    <t>k1+k2+k3</t>
  </si>
  <si>
    <t>7590555132</t>
  </si>
  <si>
    <t>Montáž forma pro kabely TCEKPFLE, TCEKPFLEY, TCEKPFLEZE, TCEKPFLEZY do 3 P 1,0 - odstranění pláště na jednom konci kabelu, odstranění izolace z konců žil na svorkovnici, zhotovení vodní zábrany, zformování a konečná úprava kabelu, kontrolní a závěrečné měření na kabelu, zapojení po měření, montáž příchytky a štítku kabelové formy</t>
  </si>
  <si>
    <t>651494908</t>
  </si>
  <si>
    <t>EY 3p</t>
  </si>
  <si>
    <t>7590555136</t>
  </si>
  <si>
    <t>Montáž forma pro kabely TCEKPFLE, TCEKPFLEY, TCEKPFLEZE, TCEKPFLEZY do 7 P 1,0 - odstranění pláště na jednom konci kabelu, odstranění izolace z konců žil na svorkovnici, zhotovení vodní zábrany, zformování a konečná úprava kabelu, kontrolní a závěrečné měření na kabelu, zapojení po měření, montáž příchytky a štítku kabelové formy</t>
  </si>
  <si>
    <t>-1103808237</t>
  </si>
  <si>
    <t>EY 4p</t>
  </si>
  <si>
    <t>EY 7p</t>
  </si>
  <si>
    <t>7590521514</t>
  </si>
  <si>
    <t>Venkovní vedení kabelová - metalické sítě Plněné, párované s ochr. vodičem TCEKPFLEY 3 P 1,0 D</t>
  </si>
  <si>
    <t>256</t>
  </si>
  <si>
    <t>-709858237</t>
  </si>
  <si>
    <t>v.č. 801</t>
  </si>
  <si>
    <t>20+690+15+10+25+150</t>
  </si>
  <si>
    <t>7590521519</t>
  </si>
  <si>
    <t>Venkovní vedení kabelová - metalické sítě Plněné, párované s ochr. vodičem TCEKPFLEY 4 P 1,0 D</t>
  </si>
  <si>
    <t>-239220850</t>
  </si>
  <si>
    <t>35+30+110+45</t>
  </si>
  <si>
    <t>7590521529</t>
  </si>
  <si>
    <t>Venkovní vedení kabelová - metalické sítě Plněné, párované s ochr. vodičem TCEKPFLEY 7 P 1,0 D</t>
  </si>
  <si>
    <t>-1800100933</t>
  </si>
  <si>
    <t>20+120+120+460+470+30+40+50+100</t>
  </si>
  <si>
    <t>7590525231</t>
  </si>
  <si>
    <t>Montáž kabelu návěstního volně uloženého s jádrem 1 mm Cu TCEKEZE, TCEKFE, TCEKPFLEY, TCEKPFLEZE do 16 P - příprava kabelového bubnu a přistavení na místo tažení, odvinutí, naměření, odřezání a uložení kabelu do kabelového lože nebo žlabu, protažení překážkami, včetně přípravných a závěrečných prací, přeměření izolačního stavu kabelu, uzavření konců kabelu, přemístění kabelového bubnu</t>
  </si>
  <si>
    <t>1453748242</t>
  </si>
  <si>
    <t>k4+k5+k8</t>
  </si>
  <si>
    <t>7590555138</t>
  </si>
  <si>
    <t>Montáž forma pro kabely TCEKPFLE, TCEKPFLEY, TCEKPFLEZE, TCEKPFLEZY do 12 P 1,0 - odstranění pláště na jednom konci kabelu, odstranění izolace z konců žil na svorkovnici, zhotovení vodní zábrany, zformování a konečná úprava kabelu, kontrolní a závěrečné měření na kabelu, zapojení po měření, montáž příchytky a štítku kabelové formy</t>
  </si>
  <si>
    <t>1065843157</t>
  </si>
  <si>
    <t>12p</t>
  </si>
  <si>
    <t>TCEPKPFLEY 5XN</t>
  </si>
  <si>
    <t>7590555140</t>
  </si>
  <si>
    <t>Montáž forma pro kabely TCEKPFLE, TCEKPFLEY, TCEKPFLEZE, TCEKPFLEZY do 16 P 1,0 - odstranění pláště na jednom konci kabelu, odstranění izolace z konců žil na svorkovnici, zhotovení vodní zábrany, zformování a konečná úprava kabelu, kontrolní a závěrečné měření na kabelu, zapojení po měření, montáž příchytky a štítku kabelové formy</t>
  </si>
  <si>
    <t>-1234211452</t>
  </si>
  <si>
    <t>EY 16p</t>
  </si>
  <si>
    <t>7590521534</t>
  </si>
  <si>
    <t>Venkovní vedení kabelová - metalické sítě Plněné, párované s ochr. vodičem TCEKPFLEY 12 P 1,0 D</t>
  </si>
  <si>
    <t>289055625</t>
  </si>
  <si>
    <t>30+10+230+720+40+20</t>
  </si>
  <si>
    <t>7590521539</t>
  </si>
  <si>
    <t>Venkovní vedení kabelová - metalické sítě Plněné, párované s ochr. vodičem TCEKPFLEY 16 P 1,0 D</t>
  </si>
  <si>
    <t>-1557011248</t>
  </si>
  <si>
    <t>20+20+720</t>
  </si>
  <si>
    <t>7590520614</t>
  </si>
  <si>
    <t>Venkovní vedení kabelová - metalické sítě Plněné 4x0,8 TCEPKPFLEY 5 x 4 x 0,8</t>
  </si>
  <si>
    <t>-489527013</t>
  </si>
  <si>
    <t>7590525232</t>
  </si>
  <si>
    <t>Montáž kabelu návěstního volně uloženého s jádrem 1 mm Cu TCEKEZE, TCEKFE, TCEKPFLEY, TCEKPFLEZE do 30 P - příprava kabelového bubnu a přistavení na místo tažení, odvinutí, naměření, odřezání a uložení kabelu do kabelového lože nebo žlabu, protažení překážkami, včetně přípravných a závěrečných prací, přeměření izolačního stavu kabelu, uzavření konců kabelu, přemístění kabelového bubnu</t>
  </si>
  <si>
    <t>-2069776293</t>
  </si>
  <si>
    <t>k6+k7+k9</t>
  </si>
  <si>
    <t>7590555142</t>
  </si>
  <si>
    <t>Montáž forma pro kabely TCEKPFLE, TCEKPFLEY, TCEKPFLEZE, TCEKPFLEZY do 24 P 1,0 - odstranění pláště na jednom konci kabelu, odstranění izolace z konců žil na svorkovnici, zhotovení vodní zábrany, zformování a konečná úprava kabelu, kontrolní a závěrečné měření na kabelu, zapojení po měření, montáž příchytky a štítku kabelové formy</t>
  </si>
  <si>
    <t>39042682</t>
  </si>
  <si>
    <t>EY 24p</t>
  </si>
  <si>
    <t>10 XN</t>
  </si>
  <si>
    <t>7590555144</t>
  </si>
  <si>
    <t>Montáž forma pro kabely TCEKPFLE, TCEKPFLEY, TCEKPFLEZE, TCEKPFLEZY do 30 P 1,0 - odstranění pláště na jednom konci kabelu, odstranění izolace z konců žil na svorkovnici, zhotovení vodní zábrany, zformování a konečná úprava kabelu, kontrolní a závěrečné měření na kabelu, zapojení po měření, montáž příchytky a štítku kabelové formy</t>
  </si>
  <si>
    <t>693425924</t>
  </si>
  <si>
    <t>EY 30p</t>
  </si>
  <si>
    <t>7590521544</t>
  </si>
  <si>
    <t>Venkovní vedení kabelová - metalické sítě Plněné, párované s ochr. vodičem TCEKPFLEY 24 P 1,0 D</t>
  </si>
  <si>
    <t>-1125583865</t>
  </si>
  <si>
    <t>230+720</t>
  </si>
  <si>
    <t>7590521549</t>
  </si>
  <si>
    <t>Venkovní vedení kabelová - metalické sítě Plněné, párované s ochr. vodičem TCEKPFLEY 30 P 1,0 D</t>
  </si>
  <si>
    <t>-1503666299</t>
  </si>
  <si>
    <t>720+720</t>
  </si>
  <si>
    <t>7590520624</t>
  </si>
  <si>
    <t>Venkovní vedení kabelová - metalické sítě Plněné 4x0,8 TCEPKPFLEY 10 x 4 x 0,8</t>
  </si>
  <si>
    <t>1002607997</t>
  </si>
  <si>
    <t>7492554010</t>
  </si>
  <si>
    <t>Montáž kabelů 4- a 5-žílových Cu do 16 mm2 - uložení do země, chráničky, na rošty, pod omítku apod.</t>
  </si>
  <si>
    <t>471006619</t>
  </si>
  <si>
    <t>7492652012</t>
  </si>
  <si>
    <t>Montáž kabelů 4- a 5-žílových Al do 50 mm2 - uložení do země, chráničky, na rošty, pod omítku apod.</t>
  </si>
  <si>
    <t>-1013295680</t>
  </si>
  <si>
    <t>744256825</t>
  </si>
  <si>
    <t>7492751024</t>
  </si>
  <si>
    <t>Montáž ukončení kabelů nn v rozvaděči nebo na přístroji izolovaných s označením 2 - 5-ti žílových do 70 mm2 - montáž kabelové koncovky nebo záklopky včetně odizolování pláště a izolace žil kabelu, ukončení žil v rozvaděči, upevnění kabelových ok, roz. trubice, zakončení stínění apod.</t>
  </si>
  <si>
    <t>1077540376</t>
  </si>
  <si>
    <t>7492501920</t>
  </si>
  <si>
    <t>Kabely, vodiče, šňůry Cu - nn Kabel silový 4 a 5-žílový Cu, plastová izolace CYKY 4J4 (4Bx4)</t>
  </si>
  <si>
    <t>-341834684</t>
  </si>
  <si>
    <t>20+10</t>
  </si>
  <si>
    <t>7492501930</t>
  </si>
  <si>
    <t>Kabely, vodiče, šňůry Cu - nn Kabel silový 4 a 5-žílový Cu, plastová izolace CYKY 4J6 (4Bx6)</t>
  </si>
  <si>
    <t>-1038202580</t>
  </si>
  <si>
    <t>40+30</t>
  </si>
  <si>
    <t>7492600210</t>
  </si>
  <si>
    <t>Kabely, vodiče, šňůry Al - nn Kabel silový 4 a 5-žílový, plastová izolace 1-AYKY 4x35</t>
  </si>
  <si>
    <t>-1953324894</t>
  </si>
  <si>
    <t>720</t>
  </si>
  <si>
    <t>7590525463</t>
  </si>
  <si>
    <t>Montáž spojky rovné pro plastové kabely párové Raychem XAGA s konektory UDW2 2 plášť bez pancíře do 10 žil - nasazení manžety, spojení žil, převlečení manžety, nahřátí pro její tepelné smrštění, uložení spojky v jámě</t>
  </si>
  <si>
    <t>1175001008</t>
  </si>
  <si>
    <t>7590525464</t>
  </si>
  <si>
    <t>Montáž spojky rovné pro plastové kabely párové Raychem XAGA s konektory UDW2 2 plášť bez pancíře do 20 žil - nasazení manžety, spojení žil, převlečení manžety, nahřátí pro její tepelné smrštění, uložení spojky v jámě</t>
  </si>
  <si>
    <t>-1156071279</t>
  </si>
  <si>
    <t>7590525465</t>
  </si>
  <si>
    <t>Montáž spojky rovné pro plastové kabely párové Raychem XAGA s konektory UDW2 2 plášť bez pancíře do 32 žil - nasazení manžety, spojení žil, převlečení manžety, nahřátí pro její tepelné smrštění, uložení spojky v jámě</t>
  </si>
  <si>
    <t>250900221</t>
  </si>
  <si>
    <t>EY 12p</t>
  </si>
  <si>
    <t>7590525466</t>
  </si>
  <si>
    <t>Montáž spojky rovné pro plastové kabely párové Raychem XAGA s konektory UDW2 2 plášť bez pancíře do 48 žil - nasazení manžety, spojení žil, převlečení manžety, nahřátí pro její tepelné smrštění, uložení spojky v jámě</t>
  </si>
  <si>
    <t>1543258104</t>
  </si>
  <si>
    <t>10XN</t>
  </si>
  <si>
    <t>7590525467</t>
  </si>
  <si>
    <t>Montáž spojky rovné pro plastové kabely párové Raychem XAGA s konektory UDW2 2 plášť bez pancíře do 60 žil - nasazení manžety, spojení žil, převlečení manžety, nahřátí pro její tepelné smrštění, uložení spojky v jámě</t>
  </si>
  <si>
    <t>1990739788</t>
  </si>
  <si>
    <t>7590541429</t>
  </si>
  <si>
    <t>Slaboproudé rozvody, kabely pro přívod a vnitřní instalaci Spojky metalických kabelů a příslušenství Teplem smrštitelná zesílená spojka pro netlakované kabely XAGA 500-43/8-150/EY</t>
  </si>
  <si>
    <t>-765799513</t>
  </si>
  <si>
    <t>7590541439</t>
  </si>
  <si>
    <t>Slaboproudé rozvody, kabely pro přívod a vnitřní instalaci Spojky metalických kabelů a příslušenství Teplem smrštitelná zesílená spojka pro netlakované kabely XAGA 500-43/8-300/EY</t>
  </si>
  <si>
    <t>-303328236</t>
  </si>
  <si>
    <t>7590541399</t>
  </si>
  <si>
    <t>Slaboproudé rozvody, kabely pro přívod a vnitřní instalaci Spojky metalických kabelů a příslušenství Teplem smrštitelná zesílená spojka pro netlakované kabely XAGA 500-100/25-460/EY</t>
  </si>
  <si>
    <t>-187536359</t>
  </si>
  <si>
    <t>7590541409</t>
  </si>
  <si>
    <t>Slaboproudé rozvody, kabely pro přívod a vnitřní instalaci Spojky metalických kabelů a příslušenství Teplem smrštitelná zesílená spojka pro netlakované kabely XAGA 500-100/25-500/EY</t>
  </si>
  <si>
    <t>-473336211</t>
  </si>
  <si>
    <t>7590541419</t>
  </si>
  <si>
    <t>Slaboproudé rozvody, kabely pro přívod a vnitřní instalaci Spojky metalických kabelů a příslušenství Teplem smrštitelná zesílená spojka pro netlakované kabely XAGA 500-125/30-460/EY</t>
  </si>
  <si>
    <t>-679898098</t>
  </si>
  <si>
    <t>7590527042</t>
  </si>
  <si>
    <t>Demontáž kabelu volně uloženého</t>
  </si>
  <si>
    <t>-1900634569</t>
  </si>
  <si>
    <t>Demontáže dle v.č. 801</t>
  </si>
  <si>
    <t>20+250+40+720+10+10+110+45+45+55+65</t>
  </si>
  <si>
    <t>10+50+55+50</t>
  </si>
  <si>
    <t>70+190+380+50+60+60+45+55+150</t>
  </si>
  <si>
    <t>70+720+40</t>
  </si>
  <si>
    <t>20+20</t>
  </si>
  <si>
    <t>710</t>
  </si>
  <si>
    <t>EY 5XN0,8</t>
  </si>
  <si>
    <t>15+730</t>
  </si>
  <si>
    <t>CYKY 4x6</t>
  </si>
  <si>
    <t>70+40</t>
  </si>
  <si>
    <t>CYKY 4x10</t>
  </si>
  <si>
    <t>-574824179</t>
  </si>
  <si>
    <t>Trubka HDPE č/m</t>
  </si>
  <si>
    <t>2*450</t>
  </si>
  <si>
    <t>Trubka HDPE f</t>
  </si>
  <si>
    <t>680</t>
  </si>
  <si>
    <t>7593505202</t>
  </si>
  <si>
    <t>Uložení HDPE trubky pro optický kabel do výkopu bez zřízení lože a bez krytí</t>
  </si>
  <si>
    <t>-2105844012</t>
  </si>
  <si>
    <t>7593501195</t>
  </si>
  <si>
    <t>Trasy kabelového vedení Spojky šroubovací pro chráničky optického kabelu HDPE 5050 průměr 40 mm</t>
  </si>
  <si>
    <t>-1383969243</t>
  </si>
  <si>
    <t>7593505220</t>
  </si>
  <si>
    <t>Montáž spojky Plasson na HDPE trubce rovné nebo redukční</t>
  </si>
  <si>
    <t>-162941365</t>
  </si>
  <si>
    <t>01.1</t>
  </si>
  <si>
    <t>Kabelová trasa</t>
  </si>
  <si>
    <t>7593501143</t>
  </si>
  <si>
    <t>Trasy kabelového vedení Chráničky optického kabelu HDPE Koncová zátka Jackmoon 38-46 mm</t>
  </si>
  <si>
    <t>-957574428</t>
  </si>
  <si>
    <t>7593500965</t>
  </si>
  <si>
    <t>Trasy kabelového vedení Ohebná dvouplášťová korugovaná chránička 160/138smotek</t>
  </si>
  <si>
    <t>1061221441</t>
  </si>
  <si>
    <t>podchody pod silnicí</t>
  </si>
  <si>
    <t>2*12</t>
  </si>
  <si>
    <t>Překopy kolejí - odměřeno elektronicky [m]</t>
  </si>
  <si>
    <t>17+22+5+9+4+14+19+27+28+28</t>
  </si>
  <si>
    <t>7593505240</t>
  </si>
  <si>
    <t>Montáž koncovky nebo záslepky Plasson na HDPE trubku</t>
  </si>
  <si>
    <t>93996492</t>
  </si>
  <si>
    <t>7598035170</t>
  </si>
  <si>
    <t>Kontrola tlakutěsnosti HDPE trubky v úseku do 2 000 m</t>
  </si>
  <si>
    <t>-1426593658</t>
  </si>
  <si>
    <t>7598035190</t>
  </si>
  <si>
    <t>Kontrola průchodnosti trubky pro optický kabel</t>
  </si>
  <si>
    <t>1725619734</t>
  </si>
  <si>
    <t>Venkovní zařízení zab. zař.</t>
  </si>
  <si>
    <t>02.1</t>
  </si>
  <si>
    <t>Návěstidla</t>
  </si>
  <si>
    <t>7590717032</t>
  </si>
  <si>
    <t>Demontáž světelného návěstidla jednostranného stožárového se 2 svítilnami - bez bourání (demontáže) základu</t>
  </si>
  <si>
    <t>1878699702</t>
  </si>
  <si>
    <t>7590717042</t>
  </si>
  <si>
    <t>Demontáž světelného návěstidla jednostranného stožárového s 5 svítilnami - bez bourání (demontáže) základu</t>
  </si>
  <si>
    <t>-4514521</t>
  </si>
  <si>
    <t>7590717122</t>
  </si>
  <si>
    <t>Demontáž světelného návěstidla trpasličího z betonového základu se 2 svítilnami - bez bourání (demontáže) základu</t>
  </si>
  <si>
    <t>-1640988862</t>
  </si>
  <si>
    <t>7590717124</t>
  </si>
  <si>
    <t>Demontáž světelného návěstidla trpasličího z betonového základu se 3 svítilnami - bez bourání (demontáže) základu</t>
  </si>
  <si>
    <t>1561664887</t>
  </si>
  <si>
    <t>7590717126</t>
  </si>
  <si>
    <t>Demontáž světelného návěstidla trpasličího z betonového základu se 4 svítilnami - bez bourání (demontáže) základu</t>
  </si>
  <si>
    <t>1184916853</t>
  </si>
  <si>
    <t>7590715032</t>
  </si>
  <si>
    <t>Montáž světelného návěstidla jednostranného stožárového se 2 svítilnami - sestavení kompletního návěstidla bez označení štítky, postavení návěstidla včetně transformátorové skříně na základ, montáž transformátoru do skříně nebo návěstní svítilny, propojení se svorkovnicemi a svítilnami, montáž obdélníkové tabulky, nasměrování návěstidla, nátěr. Bez ukončení a zapojení zemního kabelu</t>
  </si>
  <si>
    <t>-1660571050</t>
  </si>
  <si>
    <t>7590715034</t>
  </si>
  <si>
    <t>Montáž světelného návěstidla jednostranného stožárového se 3 svítilnami - sestavení kompletního návěstidla bez označení štítky, postavení návěstidla včetně transformátorové skříně na základ, montáž transformátoru do skříně nebo návěstní svítilny, propojení se svorkovnicemi a svítilnami, montáž obdélníkové tabulky, nasměrování návěstidla, nátěr. Bez ukončení a zapojení zemního kabelu</t>
  </si>
  <si>
    <t>728222190</t>
  </si>
  <si>
    <t>7590715036</t>
  </si>
  <si>
    <t>Montáž světelného návěstidla jednostranného stožárového se 4 svítilnami - sestavení kompletního návěstidla bez označení štítky, postavení návěstidla včetně transformátorové skříně na základ, montáž transformátoru do skříně nebo návěstní svítilny, propojení se svorkovnicemi a svítilnami, montáž obdélníkové tabulky, nasměrování návěstidla, nátěr. Bez ukončení a zapojení zemního kabelu</t>
  </si>
  <si>
    <t>560981481</t>
  </si>
  <si>
    <t>7590715042</t>
  </si>
  <si>
    <t>Montáž světelného návěstidla jednostranného stožárového s 5 svítilnami - sestavení kompletního návěstidla bez označení štítky, postavení návěstidla včetně transformátorové skříně na základ, montáž transformátoru do skříně nebo návěstní svítilny, propojení se svorkovnicemi a svítilnami, montáž obdélníkové tabulky, nasměrování návěstidla, nátěr. Bez ukončení a zapojení zemního kabelu</t>
  </si>
  <si>
    <t>-700952312</t>
  </si>
  <si>
    <t>7590715122</t>
  </si>
  <si>
    <t>Montáž světelného návěstidla trpasličího na betonový základ se 2 svítilnami - sestavení kompletního návěstidla bez označení štítky, postavení návěstidla na základ, montáž transformátoru do skříně nebo návěstní svítilny, propojení se svorkovnicemi a svítilnami, montáž obdélníkové tabulky, nasměrování návěstidla, nátěr. Bez ukončení a zapojení zemního kabelu</t>
  </si>
  <si>
    <t>1948187459</t>
  </si>
  <si>
    <t>7592305010</t>
  </si>
  <si>
    <t>Montáž transformátoru pro zabezpečovací zařízení - usazení a zapojení</t>
  </si>
  <si>
    <t>351767851</t>
  </si>
  <si>
    <t>7590725140</t>
  </si>
  <si>
    <t>Situování stožáru návěstidla nebo výstražníku přejezdového zařízení</t>
  </si>
  <si>
    <t>1987490092</t>
  </si>
  <si>
    <t>7590725070</t>
  </si>
  <si>
    <t>Zatmelení skříně návěstního transformátoru</t>
  </si>
  <si>
    <t>809131491</t>
  </si>
  <si>
    <t>7590725040</t>
  </si>
  <si>
    <t>Montáž doplňujících součástí ke světelnému návěstidlu označovacího pásu velkého</t>
  </si>
  <si>
    <t>-1758169568</t>
  </si>
  <si>
    <t>7598095075</t>
  </si>
  <si>
    <t>Přezkoušení a regulace proudokruhu světelných návěstidel - nastavení hlavice, přezkoušení správné činností relé a přezkoušení všech správných návěstních znaků, přeměření a vyregulovánl napětí na žárovkách, provizorní zaclonění žárovek a jeho odstranění</t>
  </si>
  <si>
    <t>-247535428</t>
  </si>
  <si>
    <t>02.2</t>
  </si>
  <si>
    <t>Výkolejky</t>
  </si>
  <si>
    <t>7590917012</t>
  </si>
  <si>
    <t>Demontáž výkolejky bez návěstního tělesa se zámkem kontrolním</t>
  </si>
  <si>
    <t>-1215608103</t>
  </si>
  <si>
    <t>7590915022</t>
  </si>
  <si>
    <t>Montáž výkolejky s návěstním tělesem se zámkem kontrolním - položení na dřevěné pražce, označení a vyvrtání otvorů, položení a přišroubování na paty kolejnice, přišroubování dosedacího úhelníku, vyzkoušení, namontování spojovací tyče, přezkoušení chodu, úprava typu klíče, očíslování výkolejky, nátěr</t>
  </si>
  <si>
    <t>1140785888</t>
  </si>
  <si>
    <t>7590920090</t>
  </si>
  <si>
    <t>Součásti výkolejek Kontrolní zámek pro polohu výkolejky mimo kol (CV040705019)</t>
  </si>
  <si>
    <t>1421847603</t>
  </si>
  <si>
    <t>02.3</t>
  </si>
  <si>
    <t>Přestavníky</t>
  </si>
  <si>
    <t>7591017030</t>
  </si>
  <si>
    <t>Demontáž elektromotorického přestavníku z výhybky s kontrolou jazyků</t>
  </si>
  <si>
    <t>135191697</t>
  </si>
  <si>
    <t>7591087030</t>
  </si>
  <si>
    <t>Demontáž upevňovací soupravy kloubové s upevněním na koleji</t>
  </si>
  <si>
    <t>-1200680372</t>
  </si>
  <si>
    <t>7591080155</t>
  </si>
  <si>
    <t>Ostatní náhradní díly EP600 Hadice přívodní přestavn. (CV221429004)</t>
  </si>
  <si>
    <t>-89314536</t>
  </si>
  <si>
    <t>7591015038</t>
  </si>
  <si>
    <t>Montáž elektromotorického přestavníku na výhybce s kontrolou jazyků s upevněním přírubou - připevnění přestavníku k přírubě a zatažení kabelu s kabelovou formou do kabelového závěru, mechanické přezkoušení chodu</t>
  </si>
  <si>
    <t>-551207883</t>
  </si>
  <si>
    <t>7591015062</t>
  </si>
  <si>
    <t>Připojení elektromotorického přestavníku na výhybku s kontrolou jazyků - připojení a seřízení přestavníkové spojnice, montáž a seřízení kontrolního ústrojí</t>
  </si>
  <si>
    <t>1568885311</t>
  </si>
  <si>
    <t>7591090110</t>
  </si>
  <si>
    <t>Díly pro zemní montáž přestavníků Ohrádka přestavníku POP KPS (HM0321859992206)</t>
  </si>
  <si>
    <t>-1721755511</t>
  </si>
  <si>
    <t>7591095010</t>
  </si>
  <si>
    <t>Dodatečná montáž ohrazení pro elekromotorický přestavník s plastovou ohrádkou</t>
  </si>
  <si>
    <t>-550578238</t>
  </si>
  <si>
    <t>7590140170</t>
  </si>
  <si>
    <t>Závěry Závěr kabelový UPMP-WM III. (CV736709003)</t>
  </si>
  <si>
    <t>-1613730761</t>
  </si>
  <si>
    <t>7590140190</t>
  </si>
  <si>
    <t>Závěry Závěr kabelový UKMP-WM (CV736719001)</t>
  </si>
  <si>
    <t>-1116992674</t>
  </si>
  <si>
    <t>7590145046</t>
  </si>
  <si>
    <t>Montáž závěru kabelového zabezpečovacího na zemní podpěru UPMP - úplná montáž závěru, zatažení kabelu, měření izolačního stavu, jednostranné číslování. Bez provedení zemních prací, zhotovení a zapojení kabelové formy</t>
  </si>
  <si>
    <t>-1663423011</t>
  </si>
  <si>
    <t>7590145044</t>
  </si>
  <si>
    <t>Montáž závěru kabelového zabezpečovacího na zemní podpěru UKMP - úplná montáž závěru, zatažení kabelu, měření izolačního stavu, jednostranné číslování. Bez provedení zemních prací, zhotovení a zapojení kabelové formy</t>
  </si>
  <si>
    <t>246754736</t>
  </si>
  <si>
    <t>7598095070</t>
  </si>
  <si>
    <t>Přezkoušení a regulace elektromotorového přestavníku - přeměření napětí na svorkách přestavníku a přezkoušení třecí spojky, přezkoušení chodu výměny obou krajních poloh a se šuntováním výměnového obvodu, přezkoušení optických kontrol na řídícím pultě (JOP), přestavování výměny při stlačení pomocného tlačítka, vyzkoušení rozřezu výměny</t>
  </si>
  <si>
    <t>1211432859</t>
  </si>
  <si>
    <t>02.04</t>
  </si>
  <si>
    <t>Zámky</t>
  </si>
  <si>
    <t>7591307010</t>
  </si>
  <si>
    <t>Demontáž zámku výměnového jednoduchého</t>
  </si>
  <si>
    <t>-212181886</t>
  </si>
  <si>
    <t>7591300200</t>
  </si>
  <si>
    <t>Zámky Zámek výměn. jednoduchý univerzální (HM0404156060000)</t>
  </si>
  <si>
    <t>-1330719564</t>
  </si>
  <si>
    <t>7591300190</t>
  </si>
  <si>
    <t>Zámky Skříň ochranná ČD (HM0404156050000)</t>
  </si>
  <si>
    <t>1357822625</t>
  </si>
  <si>
    <t>7591305010</t>
  </si>
  <si>
    <t>Montáž zámku výměnového jednoduchého - úprava štěrkového lože, rozebrání zámku, uvolnění závěrného háku, montáž ochranné skříňky a kostry zámku, regulace závěrného háku, přetypování a sestavení zámku, nasazení krytu a jeho zajištění, oštítkování klíčů a kontrola činnosti</t>
  </si>
  <si>
    <t>1901375861</t>
  </si>
  <si>
    <t>7591307120</t>
  </si>
  <si>
    <t>Demontáž zámku elektromagnetického venkovního</t>
  </si>
  <si>
    <t>58824639</t>
  </si>
  <si>
    <t>7591300090</t>
  </si>
  <si>
    <t>Zámky Zámek venkovní stejnosměr. elmag.(UPM 24) (CV731369004)</t>
  </si>
  <si>
    <t>-2133017780</t>
  </si>
  <si>
    <t>7591305120</t>
  </si>
  <si>
    <t>Montáž zámku elektromagnetického venkovního stejnosměrného nebo 1 fázového - montáž zámku na závěr UKM, UKMP, natypování zámku a oštítkování klíčů, zapojení a přezkoušení funkce, nátěr. Bez montáže závěrů a zapojení zemního kabelu</t>
  </si>
  <si>
    <t>596677818</t>
  </si>
  <si>
    <t>7596910070</t>
  </si>
  <si>
    <t>Venkovní telefonní objekty Základ pod telefon 17x37x150cm (HM0592110050000)</t>
  </si>
  <si>
    <t>-1299893025</t>
  </si>
  <si>
    <t>7598095160</t>
  </si>
  <si>
    <t>Přezkoušení a regulace obvodů elektromagnetického zámku - kontrola zapojení, provedení příslušných měření, nastavení parametrů, přezkoušení funkce</t>
  </si>
  <si>
    <t>94794271</t>
  </si>
  <si>
    <t>02.4</t>
  </si>
  <si>
    <t>Počítače náprav</t>
  </si>
  <si>
    <t>7592007076</t>
  </si>
  <si>
    <t>Demontáž počítacího bodu počítače náprav ALCATEL SK30</t>
  </si>
  <si>
    <t>968714137</t>
  </si>
  <si>
    <t>7592010102</t>
  </si>
  <si>
    <t>Kolové senzory a snímače počítačů náprav Snímač průjezdu kola RSR 180 (5 m kabel)</t>
  </si>
  <si>
    <t>1157337986</t>
  </si>
  <si>
    <t>7592010202</t>
  </si>
  <si>
    <t>Kolové senzory a snímače počítačů náprav Kabelový závěr KSL-FP pro RSR (s EPO)</t>
  </si>
  <si>
    <t>-671842990</t>
  </si>
  <si>
    <t>7592010142</t>
  </si>
  <si>
    <t>Kolové senzory a snímače počítačů náprav Neoprénová ochr. hadice 4,8 m</t>
  </si>
  <si>
    <t>273403035</t>
  </si>
  <si>
    <t>7592010152</t>
  </si>
  <si>
    <t>Kolové senzory a snímače počítačů náprav Montážní sada neoprénové ochr.hadice</t>
  </si>
  <si>
    <t>-2035458263</t>
  </si>
  <si>
    <t>7592010168</t>
  </si>
  <si>
    <t>Kolové senzory a snímače počítačů náprav Upevňovací souprava SK150</t>
  </si>
  <si>
    <t>-867012940</t>
  </si>
  <si>
    <t>7592010206</t>
  </si>
  <si>
    <t>Kolové senzory a snímače počítačů náprav Uzemňovací souprava pro KSL-FP</t>
  </si>
  <si>
    <t>762934</t>
  </si>
  <si>
    <t>7592005050</t>
  </si>
  <si>
    <t>Montáž počítacího bodu (senzoru) RSR 180 - uložení a připevnění na určené místo, seřízení polohy, přezkoušení</t>
  </si>
  <si>
    <t>-548754480</t>
  </si>
  <si>
    <t>7594305035</t>
  </si>
  <si>
    <t>Montáž součástí počítače náprav kabelového závěru KSL-FP pro RSR</t>
  </si>
  <si>
    <t>-955901794</t>
  </si>
  <si>
    <t>7594305015</t>
  </si>
  <si>
    <t>Montáž součástí počítače náprav neoprénové ochranné hadice se soupravou pro upevnění k pražci</t>
  </si>
  <si>
    <t>126416711</t>
  </si>
  <si>
    <t>7592010260</t>
  </si>
  <si>
    <t>Kolové senzory a snímače počítačů náprav Zkušební přípravek RSR SB</t>
  </si>
  <si>
    <t>-17695577</t>
  </si>
  <si>
    <t>7594300104</t>
  </si>
  <si>
    <t>Počítače náprav Vnitřní prvky PN ACS 2000 Montážní skříňka BGT06 šíře 126TE</t>
  </si>
  <si>
    <t>-251145242</t>
  </si>
  <si>
    <t>7594305075</t>
  </si>
  <si>
    <t>Montáž součástí počítače náprav skříně pro bloky šíře 126TE BGT 03</t>
  </si>
  <si>
    <t>1048934709</t>
  </si>
  <si>
    <t>7594300136</t>
  </si>
  <si>
    <t>Počítače náprav Vnitřní prvky PN ACS 2000 Sběrnicová jednotka ABP002-2 21TE GS02</t>
  </si>
  <si>
    <t>-286675809</t>
  </si>
  <si>
    <t>7594300108</t>
  </si>
  <si>
    <t>Počítače náprav Vnitřní prvky PN ACS 2000 Jednotka jištění SIC006 GS01</t>
  </si>
  <si>
    <t>-1222606778</t>
  </si>
  <si>
    <t>7594300078</t>
  </si>
  <si>
    <t>Počítače náprav Vnitřní prvky PN ACS 2000 Čítačová jednotka ACB119 GS04</t>
  </si>
  <si>
    <t>1902533156</t>
  </si>
  <si>
    <t>7594300084</t>
  </si>
  <si>
    <t>Počítače náprav Vnitřní prvky PN ACS 2000 Vyhodnocovací jednotka IMC003 GS01</t>
  </si>
  <si>
    <t>49683334</t>
  </si>
  <si>
    <t>7594305010</t>
  </si>
  <si>
    <t>Montáž součástí počítače náprav vyhodnocovací části</t>
  </si>
  <si>
    <t>-1439775112</t>
  </si>
  <si>
    <t>7594300018</t>
  </si>
  <si>
    <t>Počítače náprav Vnitřní prvky PN AZF Přepěťová ochrana vyhodnocovací jednotky BSI002 (BSI003, BSI004)</t>
  </si>
  <si>
    <t>267758315</t>
  </si>
  <si>
    <t>7594305020</t>
  </si>
  <si>
    <t>Montáž součástí počítače náprav bleskojistkové svorkovnice</t>
  </si>
  <si>
    <t>-962930292</t>
  </si>
  <si>
    <t>7590150050</t>
  </si>
  <si>
    <t>Uzemnění, ukolejnění Uzemňovací souprava kolejnic (zemnící tyč T 2m (4 ks), drát FeZn (8mm x 2m + 10mm x 8m), zkušební svorka ES 463010 (2 ks), protikorozní páska (5 m), trámec s drážkou (1 ks), svorka (držák trámce - 2 páry), smrštitelná samozhášivá …</t>
  </si>
  <si>
    <t>-778237101</t>
  </si>
  <si>
    <t>7590155040</t>
  </si>
  <si>
    <t>Montáž pasivní ochrany pro omezení atmosférických vlivů u neelektrizovaných tratí jednoduché včetně uzemnění</t>
  </si>
  <si>
    <t>1207311642</t>
  </si>
  <si>
    <t>7598095085</t>
  </si>
  <si>
    <t>Přezkoušení a regulace senzoru počítacího bodu - kontrola (nastavení) mechanických parametrů polohy, regulace napájení, kalibrace, kontrola funkce a započítávání, kontrola indikace</t>
  </si>
  <si>
    <t>-1303129716</t>
  </si>
  <si>
    <t>7598095090</t>
  </si>
  <si>
    <t>Přezkoušení a regulace počítače náprav včetně vyhotovení protokolu za 1 úsek - provedení příslušných měření, nastavení zařízení, přezkoušení funkce a vyhotovení protokolu</t>
  </si>
  <si>
    <t>-491604973</t>
  </si>
  <si>
    <t>02.5</t>
  </si>
  <si>
    <t>Vnitřní zařízení</t>
  </si>
  <si>
    <t>109</t>
  </si>
  <si>
    <t>7592810920</t>
  </si>
  <si>
    <t>Reléový stojan SZZ nevystrojený univerzální - kategorie SZZ dle TNŽ 34 2620:2002: SZZ 1., 2.nebo 3.kategorie</t>
  </si>
  <si>
    <t>komplet</t>
  </si>
  <si>
    <t>91026793</t>
  </si>
  <si>
    <t>7593317010</t>
  </si>
  <si>
    <t>Zrušení jednoho zapojení při volné vazbě - odpojení vodiče a jeho vytažení</t>
  </si>
  <si>
    <t>375418821</t>
  </si>
  <si>
    <t>111</t>
  </si>
  <si>
    <t>7593315425</t>
  </si>
  <si>
    <t>Zhotovení jednoho zapojení při volné vazbě - naměření vodiče, zatažení a připojení</t>
  </si>
  <si>
    <t>2101881006</t>
  </si>
  <si>
    <t>-319442459</t>
  </si>
  <si>
    <t>113</t>
  </si>
  <si>
    <t>7593500600</t>
  </si>
  <si>
    <t>Trasy kabelového vedení Kabelové krycí desky a pásy Fólie výstražná modrá š. 34cm (HM0673909991034)</t>
  </si>
  <si>
    <t>1820914533</t>
  </si>
  <si>
    <t>7593505150</t>
  </si>
  <si>
    <t>Pokládka výstražné fólie do výkopu</t>
  </si>
  <si>
    <t>-1868440623</t>
  </si>
  <si>
    <t>115</t>
  </si>
  <si>
    <t>7598095390</t>
  </si>
  <si>
    <t>Příprava ke komplexním zkouškám za 1 jízdní cestu do 30 výhybek - oživení, seřízení a nastavení zařízení s ohledem na postup jeho uvádění do provozu</t>
  </si>
  <si>
    <t>-867810903</t>
  </si>
  <si>
    <t>7598095460</t>
  </si>
  <si>
    <t>Komplexní zkouška za 1 jízdní cestu do 30 výhybek - vyzkoušení zařízení podle projektové dokumentace, provedení funkčních zkoušek zařízení dle předpisu SŽDC T200, včetně zkoušek vzájemných vazeb jednotlivých zařízení, provedení dalších specifických zkoušek stanovených např. Drážním úřadem, uvedených v souhlasu s provozem nezavedeného zařízení, v souhlasu s ověřovacím provozem či vyplývajících ze smluvních ustanovení mezi odběratelem a zhotovitelem</t>
  </si>
  <si>
    <t>949448842</t>
  </si>
  <si>
    <t>117</t>
  </si>
  <si>
    <t>105616425</t>
  </si>
  <si>
    <t>7598095620</t>
  </si>
  <si>
    <t>Vyhotovení revizní zprávy SZZ reléové do 10 přestavníků - vykonání prohlídky a zkoušky pro napájení elektrického zařízení včetně vyhotovení revizní zprávy podle vyhl. 100/1995 Sb. a norem ČSN</t>
  </si>
  <si>
    <t>-1783023308</t>
  </si>
  <si>
    <t>j1</t>
  </si>
  <si>
    <t>Hloubení jam ručně</t>
  </si>
  <si>
    <t>02 - Zemní práce</t>
  </si>
  <si>
    <t>M - Práce a dodávky M</t>
  </si>
  <si>
    <t xml:space="preserve">    46-M - Zemní práce při extr.mont.pracích</t>
  </si>
  <si>
    <t>Práce a dodávky M</t>
  </si>
  <si>
    <t>46-M</t>
  </si>
  <si>
    <t>Zemní práce při extr.mont.pracích</t>
  </si>
  <si>
    <t>460131114</t>
  </si>
  <si>
    <t>Hloubení nezapažených jam ručně včetně urovnání dna s přemístěním výkopku do vzdálenosti 3 m od okraje jámy nebo s naložením na dopravní prostředek v hornině třídy těžitelnosti II skupiny 4</t>
  </si>
  <si>
    <t>1290795115</t>
  </si>
  <si>
    <t>jáma pro základ TIZ a TIIIZ [m3*počet]</t>
  </si>
  <si>
    <t>1,5*10</t>
  </si>
  <si>
    <t>460391124</t>
  </si>
  <si>
    <t>Zásyp jam ručně s uložením výkopku ve vrstvách a úpravou povrchu s přemístění sypaniny ze vzdálenosti do 10 m se zhutněním z horniny třídy těžitelnosti II skupiny 4</t>
  </si>
  <si>
    <t>1955615210</t>
  </si>
  <si>
    <t>460161272</t>
  </si>
  <si>
    <t>Hloubení zapažených i nezapažených kabelových rýh ručně včetně urovnání dna s přemístěním výkopku do vzdálenosti 3 m od okraje jámy nebo s naložením na dopravní prostředek šířky 50 cm hloubky 80 cm v hornině třídy těžitelnosti I skupiny 3</t>
  </si>
  <si>
    <t>187981164</t>
  </si>
  <si>
    <t>Hlavní kabelová trasa - odměřeno elektronicky</t>
  </si>
  <si>
    <t>1040</t>
  </si>
  <si>
    <t>460161172</t>
  </si>
  <si>
    <t>Hloubení zapažených i nezapažených kabelových rýh ručně včetně urovnání dna s přemístěním výkopku do vzdálenosti 3 m od okraje jámy nebo s naložením na dopravní prostředek šířky 35 cm hloubky 80 cm v hornině třídy těžitelnosti I skupiny 3</t>
  </si>
  <si>
    <t>1662168387</t>
  </si>
  <si>
    <t>Vedlejší kabelové trasy- odměřeno elektronicky [součet délek]</t>
  </si>
  <si>
    <t>22+50+9+27+3+12+28+28+32</t>
  </si>
  <si>
    <t>460431282</t>
  </si>
  <si>
    <t>Zásyp kabelových rýh ručně s přemístění sypaniny ze vzdálenosti do 10 m, s uložením výkopku ve vrstvách včetně zhutnění a úpravy povrchu šířky 50 cm hloubky 80 cm z horniny třídy těžitelnosti I skupiny 3</t>
  </si>
  <si>
    <t>1677542472</t>
  </si>
  <si>
    <t>460431182</t>
  </si>
  <si>
    <t>Zásyp kabelových rýh ručně s přemístění sypaniny ze vzdálenosti do 10 m, s uložením výkopku ve vrstvách včetně zhutnění a úpravy povrchu šířky 35 cm hloubky 80 cm z horniny třídy těžitelnosti I skupiny 3</t>
  </si>
  <si>
    <t>-405946784</t>
  </si>
  <si>
    <t>460631214</t>
  </si>
  <si>
    <t>Zemní protlaky řízené horizontální vrtání v hornině třídy těžitelnosti I a II skupiny 1 až 4 včetně protlačení trub v hloubce do 6 m vnějšího průměru vrtu přes 140 do 180 mm</t>
  </si>
  <si>
    <t>-1561654574</t>
  </si>
  <si>
    <t>protlak pod silnicí [počet * m]</t>
  </si>
  <si>
    <t>460632114</t>
  </si>
  <si>
    <t>Zemní protlaky zemní práce nutné k provedení protlaku výkop včetně zásypu ručně startovací jáma v hornině třídy těžitelnosti II skupiny 4</t>
  </si>
  <si>
    <t>1773510918</t>
  </si>
  <si>
    <t>34575152</t>
  </si>
  <si>
    <t>žlab kabelový s víkem PVC (200x126)</t>
  </si>
  <si>
    <t>-1998530155</t>
  </si>
  <si>
    <t>34575153</t>
  </si>
  <si>
    <t>spojka kabelového žlabu PVC (200x126)</t>
  </si>
  <si>
    <t>-1513364178</t>
  </si>
  <si>
    <t>965011111</t>
  </si>
  <si>
    <t>Demontáž základových prefabrikovaných konstrukcí z betonu železového patek hmotnosti jednotlivě do 5 t</t>
  </si>
  <si>
    <t>1824595561</t>
  </si>
  <si>
    <t>275123901</t>
  </si>
  <si>
    <t>Montáž základových patek ze železobetonu hmotnosti do 2,5 t</t>
  </si>
  <si>
    <t>-1215304699</t>
  </si>
  <si>
    <t>03 - Materiál dodaný investorem</t>
  </si>
  <si>
    <t>7590710020</t>
  </si>
  <si>
    <t>-221766530</t>
  </si>
  <si>
    <t>7590710060</t>
  </si>
  <si>
    <t>-525388884</t>
  </si>
  <si>
    <t>7590710100</t>
  </si>
  <si>
    <t>-882554581</t>
  </si>
  <si>
    <t>7590710155</t>
  </si>
  <si>
    <t>-275682242</t>
  </si>
  <si>
    <t>7590710290</t>
  </si>
  <si>
    <t>1576375461</t>
  </si>
  <si>
    <t>7590720480</t>
  </si>
  <si>
    <t>285917620</t>
  </si>
  <si>
    <t>7590720510</t>
  </si>
  <si>
    <t>-1486224800</t>
  </si>
  <si>
    <t>7590720580</t>
  </si>
  <si>
    <t>-299569945</t>
  </si>
  <si>
    <t>7590720425</t>
  </si>
  <si>
    <t>-1449763513</t>
  </si>
  <si>
    <t>7590720435</t>
  </si>
  <si>
    <t>533629855</t>
  </si>
  <si>
    <t>7590720200</t>
  </si>
  <si>
    <t>2121071135</t>
  </si>
  <si>
    <t>7590720210</t>
  </si>
  <si>
    <t>938459498</t>
  </si>
  <si>
    <t>7592700161</t>
  </si>
  <si>
    <t>-1871730735</t>
  </si>
  <si>
    <t>7592701090</t>
  </si>
  <si>
    <t>-1916861572</t>
  </si>
  <si>
    <t>7590910450</t>
  </si>
  <si>
    <t>-1584263103</t>
  </si>
  <si>
    <t>7591010130</t>
  </si>
  <si>
    <t>-1602960766</t>
  </si>
  <si>
    <t>7591010140</t>
  </si>
  <si>
    <t>1993226322</t>
  </si>
  <si>
    <t>7591030142</t>
  </si>
  <si>
    <t>-291016881</t>
  </si>
  <si>
    <t>7591030143</t>
  </si>
  <si>
    <t>-1401666064</t>
  </si>
  <si>
    <t>7591030154</t>
  </si>
  <si>
    <t>-1571050541</t>
  </si>
  <si>
    <t>7591030153</t>
  </si>
  <si>
    <t>1885929372</t>
  </si>
  <si>
    <t>7592701370</t>
  </si>
  <si>
    <t>1710368818</t>
  </si>
  <si>
    <t>7592700141-R1</t>
  </si>
  <si>
    <t>-675957492</t>
  </si>
  <si>
    <t>PS 501.2 - PZZ</t>
  </si>
  <si>
    <t>01 - Venkovní zařízení</t>
  </si>
  <si>
    <t xml:space="preserve">    01.1 - Výstražníky</t>
  </si>
  <si>
    <t xml:space="preserve">    01.2 - Venkovní zařízení RD</t>
  </si>
  <si>
    <t>02 - Vnitřní zařízení</t>
  </si>
  <si>
    <t>03 - Zkoušky</t>
  </si>
  <si>
    <t>04 - Demontáže</t>
  </si>
  <si>
    <t>Venkovní zařízení</t>
  </si>
  <si>
    <t>Výstražníky</t>
  </si>
  <si>
    <t>-1727608135</t>
  </si>
  <si>
    <t>7592815040</t>
  </si>
  <si>
    <t>Montáž plastového výstražníku AŽD 97 s 1 skříní a se závorou AŽD - 99 - smontování kompletního výstražníku, označení označovacími štítky, postavení a montáž výstražníku na základ, zatažení kabelu bez zhotovení a zapojení kabelové formy, nátěr. Bez provedení ochrany proti vlivu trakcí</t>
  </si>
  <si>
    <t>-855755461</t>
  </si>
  <si>
    <t>7592825010</t>
  </si>
  <si>
    <t>Montáž součástí výstražníku nosiče výstražníku</t>
  </si>
  <si>
    <t>1962608283</t>
  </si>
  <si>
    <t>7592810104</t>
  </si>
  <si>
    <t>Výstražníky Výstražník VL4 s LED (CV708439004)</t>
  </si>
  <si>
    <t>-1963209713</t>
  </si>
  <si>
    <t>7592825085</t>
  </si>
  <si>
    <t>Montáž součástí výstražníku zdroje akustického signálu pro nevidomé</t>
  </si>
  <si>
    <t>93087913</t>
  </si>
  <si>
    <t>7592820750</t>
  </si>
  <si>
    <t>Součásti výstražníku Zdroj akust.signálu pro nevido ZN 24 24V (HM0404229200020)</t>
  </si>
  <si>
    <t>-592072322</t>
  </si>
  <si>
    <t>7592825105</t>
  </si>
  <si>
    <t>Montáž zařízení pro nevidomé do jednoho výstražníku</t>
  </si>
  <si>
    <t>-702031001</t>
  </si>
  <si>
    <t>7592820550</t>
  </si>
  <si>
    <t>Součásti výstražníku Přijímač AS úplný (CV708285107)</t>
  </si>
  <si>
    <t>1011271124</t>
  </si>
  <si>
    <t>7596550020</t>
  </si>
  <si>
    <t>Majáčky a akustické úpravy pro nevidomé Dálkový ovladač majáčků pro nevidomé a slabozraké, bezdrátový, dosah 100 m, 6 programovatelných tlačítek, dvoufrekvenční ( f=86,790 MHz pro ČR)</t>
  </si>
  <si>
    <t>-1101620485</t>
  </si>
  <si>
    <t>7592825110</t>
  </si>
  <si>
    <t>Montáž kříže výstražného</t>
  </si>
  <si>
    <t>-1066251148</t>
  </si>
  <si>
    <t>7592835045</t>
  </si>
  <si>
    <t>Montáž součástí stojanu se závorou protizávaží velkého</t>
  </si>
  <si>
    <t>1561555853</t>
  </si>
  <si>
    <t>7592835050</t>
  </si>
  <si>
    <t>Montáž součástí stojanu se závorou protizávaží malého</t>
  </si>
  <si>
    <t>-780643137</t>
  </si>
  <si>
    <t>7592835030</t>
  </si>
  <si>
    <t>Montáž součástí stojanu se závorou břevna závorového do 5,5 m</t>
  </si>
  <si>
    <t>1754561556</t>
  </si>
  <si>
    <t>7592835032</t>
  </si>
  <si>
    <t>Montáž součástí stojanu se závorou břevna závorového nad 5,5 m</t>
  </si>
  <si>
    <t>-271192118</t>
  </si>
  <si>
    <t>01.2</t>
  </si>
  <si>
    <t>Venkovní zařízení RD</t>
  </si>
  <si>
    <t>7590190010</t>
  </si>
  <si>
    <t>Ostatní Patka základová</t>
  </si>
  <si>
    <t>-1518696757</t>
  </si>
  <si>
    <t>7590190030</t>
  </si>
  <si>
    <t>Ostatní Nástupištní panel (před vchodové dveře RD)</t>
  </si>
  <si>
    <t>-1147967584</t>
  </si>
  <si>
    <t>7590110120</t>
  </si>
  <si>
    <t>Domky, přístřešky Reléový domek - výška 3,10 m - podle zvl. požadavků a předložené dokumentace vč. základní výbavy rozvaděče, osvětlení, dvou zásuvek, ventilátoru a topení 3x2 m</t>
  </si>
  <si>
    <t>121722248</t>
  </si>
  <si>
    <t>7590115005</t>
  </si>
  <si>
    <t>Montáž objektu rozměru do 2,5 x 3,6 m - usazení na základy, zatažení kabelů a zřízení kabelové rezervy, opravný nátěr. Neobsahuje výkop a zához jam</t>
  </si>
  <si>
    <t>1622630816</t>
  </si>
  <si>
    <t>7590120175</t>
  </si>
  <si>
    <t>Skříně Skříň přístroj.pro přejezdy sp 133/313.1.12 (HM0354399998281)</t>
  </si>
  <si>
    <t>832896258</t>
  </si>
  <si>
    <t>7590125057</t>
  </si>
  <si>
    <t>Montáž skříně společné přístrojové pro přejezdy - usazení skříně a zatažení kabelů bez zhotovení a zapojení kabelových forem. Bez kabelových příchytek</t>
  </si>
  <si>
    <t>-58896557</t>
  </si>
  <si>
    <t>7590120160</t>
  </si>
  <si>
    <t>Skříně Skříňka ovl. pro PZZ-RE (CV723089004)</t>
  </si>
  <si>
    <t>-1207621637</t>
  </si>
  <si>
    <t>7590195015</t>
  </si>
  <si>
    <t>Montáž ovládací skříňky přejezdového zařízení na objekt - připevnění skříňky, zatažení kabelu z domku nebo PSK a zapojení na ovládací skříň, ochrana skříňky připojením na hlavní uzemňovací sběrnici v domku nebo na zemnicí svorník PSK</t>
  </si>
  <si>
    <t>1302489293</t>
  </si>
  <si>
    <t>7595120070</t>
  </si>
  <si>
    <t>Telefonní přístroje nezapojené na ústřednu Venkovní telefonní objekt, provedení do skříně PSS133/313, externí napájení</t>
  </si>
  <si>
    <t>-1670385161</t>
  </si>
  <si>
    <t>7596915035</t>
  </si>
  <si>
    <t>Montáž telefonního objektu VTO 3 - 11 do společné přístrojové skříně - připevnění telefonního objektu na konstrukci, propojení kabelového závěru s přístrojem, dodání, osazení a zapojení suchého článku, nebo připojení na bateriový rozvod, oprava nátěru, vyzkoušení funkce. Bez provedení ochran proti vlivu trakce a před nebezpečným dotykovým napětím</t>
  </si>
  <si>
    <t>995923346</t>
  </si>
  <si>
    <t>7494004084</t>
  </si>
  <si>
    <t>Modulární přístroje Přepěťové ochrany Svodiče bleskových proudů typ 1, Iimp 25 kA, Uc AC 350 V, výměnné moduly, se signalizací, jiskřiště, 3+N-pól</t>
  </si>
  <si>
    <t>-306009955</t>
  </si>
  <si>
    <t>7494751010</t>
  </si>
  <si>
    <t>Montáž svodičů přepětí pro sítě nn - typ 1 (třída B) pro třífázové sítě - do rozvaděče nebo skříně</t>
  </si>
  <si>
    <t>-1526022981</t>
  </si>
  <si>
    <t>7494003386</t>
  </si>
  <si>
    <t>Modulární přístroje Jističe do 80 A; 10 kA 3-pólové In 16 A, Ue AC 230/400 V / DC 216 V, charakteristika B, 3pól, Icn 10 kA</t>
  </si>
  <si>
    <t>1847024013</t>
  </si>
  <si>
    <t>7494351030</t>
  </si>
  <si>
    <t>Montáž jističů (do 10 kA) třípólových do 20 A</t>
  </si>
  <si>
    <t>1205269040</t>
  </si>
  <si>
    <t>7494009786</t>
  </si>
  <si>
    <t>Přístroje pro spínání a ovládání Spouštěče motoru Příslušenství Napěťové spouště AC 24 V</t>
  </si>
  <si>
    <t>-976394490</t>
  </si>
  <si>
    <t>7494351085</t>
  </si>
  <si>
    <t>Montáž jističů (do 10 kA) přídavných zařízení k instalačním jističům do 125 A napěťové spouště</t>
  </si>
  <si>
    <t>538594060</t>
  </si>
  <si>
    <t>7494003654</t>
  </si>
  <si>
    <t>Modulární přístroje Jističe Příslušenství 1x zapínací kontakt, 1x rozpínací kontakt, např. pro LTE, LTN, LVN, MSO</t>
  </si>
  <si>
    <t>-1811411570</t>
  </si>
  <si>
    <t>7494351080</t>
  </si>
  <si>
    <t>Montáž jističů (do 10 kA) přídavných zařízení k instalačním jističům do 125 A pomocného spínače (1x zap., 1x vyp. kontakt)</t>
  </si>
  <si>
    <t>240078259</t>
  </si>
  <si>
    <t>7491600200</t>
  </si>
  <si>
    <t>Uzemnění Vnější Pásek pozink. FeZn 30x4</t>
  </si>
  <si>
    <t>769922253</t>
  </si>
  <si>
    <t>50*0,95 "1m=0,95kg"</t>
  </si>
  <si>
    <t>-1112606940</t>
  </si>
  <si>
    <t>7491600520</t>
  </si>
  <si>
    <t>Uzemnění Hromosvodné vedení Drát uzem. FeZn pozink. pr.10</t>
  </si>
  <si>
    <t>-1482199359</t>
  </si>
  <si>
    <t>5*0,62"1m=0,62kg"</t>
  </si>
  <si>
    <t>7491651010</t>
  </si>
  <si>
    <t>Montáž vnitřního uzemnění uzemňovacích vodičů pevně na povrchu z pozinkované oceli (FeZn) do 120 mm2 - včetně upevnění, propojení a připojení pomocí svorek (chráničky, na rošty apod.)</t>
  </si>
  <si>
    <t>1842758055</t>
  </si>
  <si>
    <t>7491601470</t>
  </si>
  <si>
    <t>Uzemnění Hromosvodné vedení Svorka SR 3b - plech</t>
  </si>
  <si>
    <t>-694828206</t>
  </si>
  <si>
    <t>7491601450</t>
  </si>
  <si>
    <t>Uzemnění Hromosvodné vedení Svorka SR 2b</t>
  </si>
  <si>
    <t>-1109545887</t>
  </si>
  <si>
    <t>7491654012</t>
  </si>
  <si>
    <t>Montáž svorek spojovacích se 3 a více šrouby (typ ST, SJ, SK, SZ, SR01, 02, aj.)</t>
  </si>
  <si>
    <t>1939849794</t>
  </si>
  <si>
    <t>7593310880</t>
  </si>
  <si>
    <t>Konstrukční díly Řada stojan. pro 1 stojan 19 polí inov. (HM0404215990311)</t>
  </si>
  <si>
    <t>-1737843263</t>
  </si>
  <si>
    <t>7593310100</t>
  </si>
  <si>
    <t>Konstrukční díly Izolace stojanu úplná (CV723685005M)</t>
  </si>
  <si>
    <t>1860337703</t>
  </si>
  <si>
    <t>7593315085</t>
  </si>
  <si>
    <t>Montáž vnitřní části objektu OPD 2,5/3,6 - montáž a ukotvení stojanové řady; montáž podélného roštu šířky 200 mm nad stojanovou řadu, prodlouženého v celé délce objektu, svislého k rozváděči a vodorovného od ovládací desky bateriové skříně k bateriové skříni; zatažení, proměření izolačního stavu a jednostranné číslování zabezpečovacích kabelů, nátěr stojanové řady a kabelových roštů, zhotovení a zapojení kabelových forem</t>
  </si>
  <si>
    <t>1951100105</t>
  </si>
  <si>
    <t>7494004106</t>
  </si>
  <si>
    <t>Modulární přístroje Přepěťové ochrany Kombinované svodiče bleskových proudů a přepětí typ 1+2, Iimp 12,5 kA, Uc AC 335 V, výměnné moduly, varistor, jiskřiště, 3+N-pól</t>
  </si>
  <si>
    <t>875507493</t>
  </si>
  <si>
    <t>7593321455</t>
  </si>
  <si>
    <t>Prvky Rázová oddělovací tlumivka 16A</t>
  </si>
  <si>
    <t>-419906411</t>
  </si>
  <si>
    <t>7494753010</t>
  </si>
  <si>
    <t>Montáž svodičů přepětí pro sítě nn - typ 2 (třída C) pro třífázové sítě - do rozvaděče nebo skříně</t>
  </si>
  <si>
    <t>-16847432</t>
  </si>
  <si>
    <t>7593315230</t>
  </si>
  <si>
    <t>Montáž stojanu pro baterie 12 V 200 Ah - umístění na určené místo, vyrovnání do vodováhy</t>
  </si>
  <si>
    <t>-99388885</t>
  </si>
  <si>
    <t>7593310860</t>
  </si>
  <si>
    <t>Konstrukční díly Stojan pod baterie (CV621849001)</t>
  </si>
  <si>
    <t>1848874767</t>
  </si>
  <si>
    <t>7592905020</t>
  </si>
  <si>
    <t>Montáž bloku baterie niklokadmiové kapacity do 200 Ah - postavení článku, připojení vodičů, ochrana svorek vazelinou, změření napětí, u tekutých baterií kontrola elektrolytu s případným doplněním destilovanou vodou</t>
  </si>
  <si>
    <t>-156663939</t>
  </si>
  <si>
    <t>7592910130</t>
  </si>
  <si>
    <t>Baterie Staniční akumulátory NiCd článek 1,2 V/150 Ah C5 se sintrovanou elektrodou, cena včetně spojovacího materiálu a bateriového nosiče či stojanu</t>
  </si>
  <si>
    <t>1144546213</t>
  </si>
  <si>
    <t>7593005012</t>
  </si>
  <si>
    <t>Montáž dobíječe, usměrňovače, napáječe nástěnného - včetně připojení vodičů elektrické sítě ss rozvodu a uzemnění, přezkoušení funkce</t>
  </si>
  <si>
    <t>2034584846</t>
  </si>
  <si>
    <t>7593000130</t>
  </si>
  <si>
    <t>Dobíječe, usměrňovače, napáječe Usměrňovač D400 G24/30, oceloplechová prosklená nástěnná skříň 600x600x250, základní stavová indikace opticky</t>
  </si>
  <si>
    <t>-516430022</t>
  </si>
  <si>
    <t>7593315100</t>
  </si>
  <si>
    <t>Montáž zabezpečovacího stojanu reléového - upevnění stojanu do stojanové řady, připojení ochranného uzemnění a informativní kontrola zapojení</t>
  </si>
  <si>
    <t>195748826</t>
  </si>
  <si>
    <t>7592810900</t>
  </si>
  <si>
    <t>Reléový stojan PZS vystrojený na jednokolejné trati s výstražníky 2 - 4 kusy výstražníků - kategorie dle ČSN 34 2650 ed.2: PZS 3(2) S,B(N),I(L)</t>
  </si>
  <si>
    <t>1741461022</t>
  </si>
  <si>
    <t>7590190210</t>
  </si>
  <si>
    <t>Ostatní Skříňka na dokumenty</t>
  </si>
  <si>
    <t>-352169161</t>
  </si>
  <si>
    <t>7596200004</t>
  </si>
  <si>
    <t>Indikátory horkoběžnosti Vybavení domku - stůl, židle apod.</t>
  </si>
  <si>
    <t>sada</t>
  </si>
  <si>
    <t>481049007</t>
  </si>
  <si>
    <t>7590190140</t>
  </si>
  <si>
    <t>Ostatní Schůdky víceúčelové EN 131 (HM0478850000131)</t>
  </si>
  <si>
    <t>-2046169568</t>
  </si>
  <si>
    <t>Zkoušky</t>
  </si>
  <si>
    <t>7598015165</t>
  </si>
  <si>
    <t>Funkční přezkoušení venkovního telefonního objektu po připojení na kabelové vedení</t>
  </si>
  <si>
    <t>1813838925</t>
  </si>
  <si>
    <t>7598095635</t>
  </si>
  <si>
    <t>Vyhotovení revizní zprávy PZZ - vykonání prohlídky a zkoušky pro napájení elektrického zařízení včetně vyhotovení revizní zprávy podle vyhl. 100/1995 Sb. a norem ČSN</t>
  </si>
  <si>
    <t>-1745445483</t>
  </si>
  <si>
    <t>7591505010</t>
  </si>
  <si>
    <t>Vypracování a projednání přechodné úpravy provozu na pozemní komunikaci při vypnutí přejezdového zabezpečovacího zařízení - návrh silničního dopravního značení, včetně jeho kladného projednání s příslušnými orgány státní správy. Měrnou jednotkou je kus železničního přejezdu</t>
  </si>
  <si>
    <t>1191019524</t>
  </si>
  <si>
    <t>7591505020</t>
  </si>
  <si>
    <t>Pronájem přechodného dopravního značení při vypnutí přejezdového zabezpečovacího zařízení za 1 týden základní sestavy - pro značení jednoduché komunikace (tj. bez křižovatky poblíž přejezdu), křížící žel. trať</t>
  </si>
  <si>
    <t>208334268</t>
  </si>
  <si>
    <t>7591505022</t>
  </si>
  <si>
    <t>Pronájem přechodného dopravního značení při vypnutí přejezdového zabezpečovacího zařízení za 1 týden rozšíření základní sestavy - pro značení jednoduché komunikace (tj. bez křižovatky poblíž přejezdu), křížící žel. trať</t>
  </si>
  <si>
    <t>-718276379</t>
  </si>
  <si>
    <t>7591505030</t>
  </si>
  <si>
    <t>Osazení přechodného dopravního značení při vypnutí přejezdového zabezpečovacího zařízení základní sestavy - pro značení jednoduché komunikace (tj. bez křižovatky poblíž přejezdu), křížící žel. trať</t>
  </si>
  <si>
    <t>773275075</t>
  </si>
  <si>
    <t>7591505032</t>
  </si>
  <si>
    <t>Osazení přechodného dopravního značení při vypnutí přejezdového zabezpečovacího zařízení rozšíření základní sestavy - pro značení jednoduché komunikace (tj. bez křižovatky poblíž přejezdu), křížící žel. trať</t>
  </si>
  <si>
    <t>1075430454</t>
  </si>
  <si>
    <t>7598095150</t>
  </si>
  <si>
    <t>Regulovaní a aktivování automatického přejezdového zařízení se závorami - regulování proudokruhů výstražníku, závorových břeven, regulování chodu břeven, směrovaní výstražníku, kontrola napájecích zdrojů a relé, přezkoušení činnosti zařízení a kontrolní skříňky (indikací a ovládání)</t>
  </si>
  <si>
    <t>167659333</t>
  </si>
  <si>
    <t>7598095505</t>
  </si>
  <si>
    <t>Komplexní zkouška automatických přejezdových zabezpečovacích zařízení se závorami jednokolejné - vyzkoušení zařízení podle projektové dokumentace, provedení funkčních zkoušek zařízení dle předpisu SŽDC T200, včetně zkoušek vzájemných vazeb jednotlivých zařízení, provedení dalších specifických zkoušek stanovených např. Drážním úřadem, uvedených v souhlasu s provozem nezavedeného zařízení, v souhlasu s ověřovacím provozem či vyplývajících ze smluvních ustanovení mezi odběratelem a zhotovitelem</t>
  </si>
  <si>
    <t>819441069</t>
  </si>
  <si>
    <t>7598095560</t>
  </si>
  <si>
    <t>Vyhotovení protokolu UTZ pro PZZ se závorou jedna kolej - vykonání prohlídky a zkoušky včetně vyhotovení protokolu podle vyhl. 100/1995 Sb.</t>
  </si>
  <si>
    <t>-1097147038</t>
  </si>
  <si>
    <t>-1179075489</t>
  </si>
  <si>
    <t>04</t>
  </si>
  <si>
    <t>Demontáže</t>
  </si>
  <si>
    <t>7592907020</t>
  </si>
  <si>
    <t>Demontáž bloku baterie niklokadmiové kapacity do 200 Ah</t>
  </si>
  <si>
    <t>803945053</t>
  </si>
  <si>
    <t>7593007012</t>
  </si>
  <si>
    <t>Demontáž dobíječe, usměrňovače, napáječe nástěnného</t>
  </si>
  <si>
    <t>915420647</t>
  </si>
  <si>
    <t>7593317100</t>
  </si>
  <si>
    <t>Demontáž zabezpečovacího stojanu</t>
  </si>
  <si>
    <t>-631343970</t>
  </si>
  <si>
    <t>7590117010</t>
  </si>
  <si>
    <t>Demontáž objektu rozměru do 6,0 x 3,0 m - včetně odpojení zařízení od kabelových rozvodů</t>
  </si>
  <si>
    <t>658737464</t>
  </si>
  <si>
    <t>7592817010</t>
  </si>
  <si>
    <t>Demontáž výstražníku</t>
  </si>
  <si>
    <t>-1157201011</t>
  </si>
  <si>
    <t>7592837100</t>
  </si>
  <si>
    <t>Demontáž břevna závory</t>
  </si>
  <si>
    <t>652528930</t>
  </si>
  <si>
    <t>7592827015</t>
  </si>
  <si>
    <t>Demontáž součástí výstražníku skříně výstražníku</t>
  </si>
  <si>
    <t>-774349843</t>
  </si>
  <si>
    <t>7592827010</t>
  </si>
  <si>
    <t>Demontáž součástí výstražníku nosiče výstražníku</t>
  </si>
  <si>
    <t>370841465</t>
  </si>
  <si>
    <t>7592837090</t>
  </si>
  <si>
    <t>Demontáž stojanu se závorou bez výstražníku</t>
  </si>
  <si>
    <t>1957306146</t>
  </si>
  <si>
    <t xml:space="preserve">    1 - Zemní práce</t>
  </si>
  <si>
    <t>468051131</t>
  </si>
  <si>
    <t>Bourání základu železobetonového</t>
  </si>
  <si>
    <t>-1490944629</t>
  </si>
  <si>
    <t>Demontáž základů výstražníků</t>
  </si>
  <si>
    <t>4*0,5</t>
  </si>
  <si>
    <t>Základ RD</t>
  </si>
  <si>
    <t>-226386596</t>
  </si>
  <si>
    <t>64612594</t>
  </si>
  <si>
    <t>Jámy pro základy výstražníků [počet * m3]</t>
  </si>
  <si>
    <t>4*1,5</t>
  </si>
  <si>
    <t>Základy RD - 4 patky  [počet * m3]</t>
  </si>
  <si>
    <t>4*0,75</t>
  </si>
  <si>
    <t>1617091338</t>
  </si>
  <si>
    <t>1428004681</t>
  </si>
  <si>
    <t>-564244728</t>
  </si>
  <si>
    <t>5955101040</t>
  </si>
  <si>
    <t>Kamenivo těžené 0/8</t>
  </si>
  <si>
    <t>293404514</t>
  </si>
  <si>
    <t>((0,5*0,5*4)+(1*12*0,1))*1,8"1m3=1,8t"</t>
  </si>
  <si>
    <t>1891356301</t>
  </si>
  <si>
    <t>7592830570</t>
  </si>
  <si>
    <t>-75057446</t>
  </si>
  <si>
    <t>7592830586</t>
  </si>
  <si>
    <t>696229347</t>
  </si>
  <si>
    <t>7592830588</t>
  </si>
  <si>
    <t>923567819</t>
  </si>
  <si>
    <t>7592830578</t>
  </si>
  <si>
    <t>-496601273</t>
  </si>
  <si>
    <t>7592830579</t>
  </si>
  <si>
    <t>1250388382</t>
  </si>
  <si>
    <t>7592820204</t>
  </si>
  <si>
    <t>-225751060</t>
  </si>
  <si>
    <t>7592830985</t>
  </si>
  <si>
    <t>1249315820</t>
  </si>
  <si>
    <t>7592830628</t>
  </si>
  <si>
    <t>1113410407</t>
  </si>
  <si>
    <t>7592830627</t>
  </si>
  <si>
    <t>-1177087372</t>
  </si>
  <si>
    <t>7592830925</t>
  </si>
  <si>
    <t>1817649735</t>
  </si>
  <si>
    <t>7592830950</t>
  </si>
  <si>
    <t>954889199</t>
  </si>
  <si>
    <t>7592830922</t>
  </si>
  <si>
    <t>-99576475</t>
  </si>
  <si>
    <t>7592830947</t>
  </si>
  <si>
    <t>-401604744</t>
  </si>
  <si>
    <t>7592830993</t>
  </si>
  <si>
    <t>1924717412</t>
  </si>
  <si>
    <t>7592830870</t>
  </si>
  <si>
    <t>-792026547</t>
  </si>
  <si>
    <t>7592830995</t>
  </si>
  <si>
    <t>1140239467</t>
  </si>
  <si>
    <t>7592840090-R1</t>
  </si>
  <si>
    <t>1687986156</t>
  </si>
  <si>
    <t>VON - VON-SSZT</t>
  </si>
  <si>
    <t>1 - VON</t>
  </si>
  <si>
    <t>9 - Ostatní konstrukce a práce, bourání</t>
  </si>
  <si>
    <t>Ostatní konstrukce a práce, bourání</t>
  </si>
  <si>
    <t>9902100500</t>
  </si>
  <si>
    <t>Doprava obousměrná mechanizací o nosnosti přes 3,5 t sypanin (kameniva, písku, suti, dlažebních kostek, atd.) do 60 km Poznámka: 1. Ceny jsou určeny pro dopravu silničními i kolejovými vozidly. 2. V cenách obousměrné dopravy jsou započteny náklady na přepravu materiálu na místo určení včetně složení, poplatku za použití dopravní cesty a zpáteční cesty nenaloženého dopravního prostředku.</t>
  </si>
  <si>
    <t>755083526</t>
  </si>
  <si>
    <t>9732991</t>
  </si>
  <si>
    <t>9902900300</t>
  </si>
  <si>
    <t>Složení sypanin, drobného kusového materiálu, suti   Poznámka: 1. Ceny jsou určeny pro skládání materiálu z vlastních zásob objednatele.</t>
  </si>
  <si>
    <t>1326997197</t>
  </si>
  <si>
    <t>9902200400</t>
  </si>
  <si>
    <t>Doprava obousměrná mechanizací o nosnosti přes 3,5 t objemnějšího kusového materiálu (prefabrikátů, stožárů, výhybek, rozvaděčů, vybouraných hmot atd.) do 40 km Poznámka: 1. Ceny jsou určeny pro dopravu silničními i kolejovými vozidly. 2. V cenách obousměrné dopravy jsou započteny náklady na přepravu materiálu na místo určení včetně složení, poplatku za použití dopravní cesty a zpáteční cesty nenaloženého dopravního prostředku.</t>
  </si>
  <si>
    <t>1974889173</t>
  </si>
  <si>
    <t xml:space="preserve"> (2*0,2)+(2*0,23)+(8*0,03) "Demontovaná návěstidla</t>
  </si>
  <si>
    <t>(2*0,2)+(8*0,23)+(2*0,03) "Nová návěstidla</t>
  </si>
  <si>
    <t>(2*(4*0,15)) "Přestavníky</t>
  </si>
  <si>
    <t xml:space="preserve">(2*0,1)+(2*0,5)+(4*0,5) "Výstražníky a pohony závor </t>
  </si>
  <si>
    <t>(6*1,2)+(2*(4*1,2)) "Betonové základy</t>
  </si>
  <si>
    <t>0,5+1,1 "Reléové domky</t>
  </si>
  <si>
    <t>2 "ostatní prvky - reléové stojany, počítače náprav, baterie, ...</t>
  </si>
  <si>
    <t>-653076327</t>
  </si>
  <si>
    <t>9902900400</t>
  </si>
  <si>
    <t>Složení objemnějšího kusového materiálu, vybouraných hmot   Poznámka: 1. Ceny jsou určeny pro skládání materiálu z vlastních zásob objednatele.</t>
  </si>
  <si>
    <t>-1172551841</t>
  </si>
  <si>
    <t>9909000500</t>
  </si>
  <si>
    <t>Poplatek uložení odpadu betonových prefabrikátů   Poznámka: 1. V cenách jsou započteny náklady na uložení stavebního odpadu na oficiální skládku. 2. Ceny jsou doporučené, je třeba zohlednit regionální rozdíly v cenách poplatků za uložení suti a odpadů. Tyto se mohou výrazně lišit s ohledem nejen na region, ale také na množství a druh ukládaného odpadu.</t>
  </si>
  <si>
    <t>-1654965662</t>
  </si>
  <si>
    <t>319903687</t>
  </si>
  <si>
    <t>1650650177</t>
  </si>
  <si>
    <t>595116949</t>
  </si>
  <si>
    <t>-1670550890</t>
  </si>
  <si>
    <t>023131011</t>
  </si>
  <si>
    <t>Projektové práce Dokumentace skutečného provedení zabezpečovacích, sdělovacích, elektrických zařízení - V sazbě jsou obsaženy náklady na zaměření a vyhotovení dokumentace skutečného provedení elektrických zařízení dle vyhlášky 146/2008 Sb. včetně zpracování dat v digitální podobě v otevřené formě a její předání objednateli</t>
  </si>
  <si>
    <t>1024</t>
  </si>
  <si>
    <t>-142486680</t>
  </si>
  <si>
    <t>013294000.1R</t>
  </si>
  <si>
    <t>Ostatní dokumentace</t>
  </si>
  <si>
    <t>81607996</t>
  </si>
  <si>
    <t>013294000.2R</t>
  </si>
  <si>
    <t>528264968</t>
  </si>
  <si>
    <t>024101401</t>
  </si>
  <si>
    <t>Inženýrská činnost koordinační a kompletační činnost</t>
  </si>
  <si>
    <t>1532692963</t>
  </si>
  <si>
    <t>032104001</t>
  </si>
  <si>
    <t>Územní vlivy práce na těžce přístupných místech</t>
  </si>
  <si>
    <t>-1043828869</t>
  </si>
  <si>
    <t>2 - VON zajištěné investorem</t>
  </si>
  <si>
    <t>023122001</t>
  </si>
  <si>
    <t>-2075900633</t>
  </si>
  <si>
    <t>SEZNAM FIGUR</t>
  </si>
  <si>
    <t>Výměra</t>
  </si>
  <si>
    <t xml:space="preserve"> PS 501.1</t>
  </si>
  <si>
    <t>k10</t>
  </si>
  <si>
    <t>Kabelizace CYKY 4x2,5</t>
  </si>
  <si>
    <t>k12</t>
  </si>
  <si>
    <t>Kabelizace CYKY 4x10</t>
  </si>
  <si>
    <t xml:space="preserve"> PS 501.1/ 01</t>
  </si>
  <si>
    <t>Použití figury:</t>
  </si>
  <si>
    <t>Montáž kabelu návěstního volně uloženého s jádrem 1 mm Cu TCEKEZE, TCEKFE, TCEKPFLEY, TCEKPFLEZE do 7 P</t>
  </si>
  <si>
    <t>Montáž kabelů 4- a 5-žílových Cu do 16 mm2</t>
  </si>
  <si>
    <t>Montáž kabelu návěstního volně uloženého s jádrem 1 mm Cu TCEKEZE, TCEKFE, TCEKPFLEY, TCEKPFLEZE do 16 P</t>
  </si>
  <si>
    <t>Montáž kabelu návěstního volně uloženého s jádrem 1 mm Cu TCEKEZE, TCEKFE, TCEKPFLEY, TCEKPFLEZE do 30 P</t>
  </si>
  <si>
    <t xml:space="preserve"> PS 501.1/ 02</t>
  </si>
  <si>
    <t>Hloubení nezapažených jam při elektromontážích ručně v hornině tř II skupiny 4</t>
  </si>
  <si>
    <t>Zásyp jam při elektromontážích ručně se zhutněním z hornin třídy II skupiny 4</t>
  </si>
  <si>
    <t>kr1</t>
  </si>
  <si>
    <t xml:space="preserve">Hloubení kabelových rýh 35*50cm </t>
  </si>
  <si>
    <t xml:space="preserve"> PS 501.2/ 02</t>
  </si>
  <si>
    <r>
      <t xml:space="preserve">Výhybka jednoduchá smontovaná pražce betonové, soustavy J49 1:9-190 levá   </t>
    </r>
    <r>
      <rPr>
        <b/>
        <i/>
        <sz val="9"/>
        <color rgb="FFFF0000"/>
        <rFont val="Arial CE"/>
        <family val="2"/>
        <charset val="238"/>
      </rPr>
      <t>NEMĚNIT CENU !!! - stanovena na základě předobjednávky</t>
    </r>
  </si>
  <si>
    <r>
      <t xml:space="preserve">Výhybka jednoduchá smontovaná pražce betonové, soustavy J49 1:9-300 pravá   </t>
    </r>
    <r>
      <rPr>
        <b/>
        <i/>
        <sz val="9"/>
        <color rgb="FFFF0000"/>
        <rFont val="Arial CE"/>
        <family val="2"/>
        <charset val="238"/>
      </rPr>
      <t>NEMĚNIT CENU !!! - stanovena na základě předobjednávky</t>
    </r>
  </si>
  <si>
    <r>
      <t xml:space="preserve">Výhybka jednoduchá smontovaná pražce betonové, soustavy J49 1:9-300 levá   </t>
    </r>
    <r>
      <rPr>
        <b/>
        <i/>
        <sz val="9"/>
        <color rgb="FFFF0000"/>
        <rFont val="Arial CE"/>
        <family val="2"/>
        <charset val="238"/>
      </rPr>
      <t>NEMĚNIT CENU !!! - stanovena na základě předobjednávky</t>
    </r>
  </si>
  <si>
    <r>
      <t xml:space="preserve">Výhybka jednoduchá smontovaná pražce betonové, soustavy J49 1:12-500-I levá   </t>
    </r>
    <r>
      <rPr>
        <b/>
        <i/>
        <sz val="9"/>
        <color rgb="FFFF0000"/>
        <rFont val="Arial CE"/>
        <family val="2"/>
        <charset val="238"/>
      </rPr>
      <t>NEMĚNIT CENU !!! - stanovena na základě předobjednávky</t>
    </r>
  </si>
  <si>
    <r>
      <t xml:space="preserve">Pražec betonový výhybkový neutrální 00-001, vystrojený ŽS4, antikor   </t>
    </r>
    <r>
      <rPr>
        <b/>
        <i/>
        <sz val="9"/>
        <color rgb="FFFF0000"/>
        <rFont val="Arial CE"/>
        <family val="2"/>
        <charset val="238"/>
      </rPr>
      <t>NEMĚNIT CENU !!! - stanovena na základě předobjednávky</t>
    </r>
  </si>
  <si>
    <t>Přejezd z polymerového betonu kompletní sestava a atipické vnější panely</t>
  </si>
  <si>
    <r>
      <t xml:space="preserve">Návěstidla světelná Návěstidlo stožár. 2 sv. typ:2004 (CV012525004)   </t>
    </r>
    <r>
      <rPr>
        <b/>
        <i/>
        <sz val="9"/>
        <color rgb="FFFF0000"/>
        <rFont val="Arial CE"/>
        <family val="2"/>
        <charset val="238"/>
      </rPr>
      <t>NEOCEŇOVAT!!! dodává investor</t>
    </r>
  </si>
  <si>
    <r>
      <t xml:space="preserve">Návěstidla světelná Návěstidlo stožár. 3 sv. typ:2016 (CV012525012)   </t>
    </r>
    <r>
      <rPr>
        <b/>
        <i/>
        <sz val="9"/>
        <color rgb="FFFF0000"/>
        <rFont val="Arial CE"/>
        <family val="2"/>
        <charset val="238"/>
      </rPr>
      <t>NEOCEŇOVAT!!! dodává investor</t>
    </r>
  </si>
  <si>
    <r>
      <t xml:space="preserve">Návěstidla světelná Návěstidlo stožár. 4 sv. typ:2029 (CV012525020)   </t>
    </r>
    <r>
      <rPr>
        <b/>
        <i/>
        <sz val="9"/>
        <color rgb="FFFF0000"/>
        <rFont val="Arial CE"/>
        <family val="2"/>
        <charset val="238"/>
      </rPr>
      <t>NEOCEŇOVAT!!! dodává investor</t>
    </r>
  </si>
  <si>
    <r>
      <t xml:space="preserve">Návěstidla světelná Návěstidlo stožár. 5 sv. typ:2043 (CV012525031)   </t>
    </r>
    <r>
      <rPr>
        <b/>
        <i/>
        <sz val="9"/>
        <color rgb="FFFF0000"/>
        <rFont val="Arial CE"/>
        <family val="2"/>
        <charset val="238"/>
      </rPr>
      <t>NEOCEŇOVAT!!! dodává investor</t>
    </r>
  </si>
  <si>
    <r>
      <t xml:space="preserve">Návěstidla světelná Návěstidlo trpasl. 2 sv. typ:3603 (CV012525062)   </t>
    </r>
    <r>
      <rPr>
        <b/>
        <i/>
        <sz val="9"/>
        <color rgb="FFFF0000"/>
        <rFont val="Arial CE"/>
        <family val="2"/>
        <charset val="238"/>
      </rPr>
      <t>NEOCEŇOVAT!!! dodává investor</t>
    </r>
  </si>
  <si>
    <r>
      <t xml:space="preserve">Součásti světelných návěstidel Základ trpasl.návěstidla ZTN (HM0321859999904)   </t>
    </r>
    <r>
      <rPr>
        <b/>
        <i/>
        <sz val="9"/>
        <color rgb="FFFF0000"/>
        <rFont val="Arial CE"/>
        <family val="2"/>
        <charset val="238"/>
      </rPr>
      <t>NEOCEŇOVAT!!! dodává investor</t>
    </r>
  </si>
  <si>
    <r>
      <t xml:space="preserve">Součásti světelných návěstidel Žárovka BA 20D čirá 12V 20W, jednovláknová (HM0347260040000)   </t>
    </r>
    <r>
      <rPr>
        <b/>
        <i/>
        <sz val="9"/>
        <color rgb="FFFF0000"/>
        <rFont val="Arial CE"/>
        <family val="2"/>
        <charset val="238"/>
      </rPr>
      <t>NEOCEŇOVAT!!! dodává investorv</t>
    </r>
  </si>
  <si>
    <r>
      <t xml:space="preserve">Součásti světelných návěstidel Transformátor ST4C  (HM0374215010003)   </t>
    </r>
    <r>
      <rPr>
        <b/>
        <i/>
        <sz val="9"/>
        <color rgb="FFFF0000"/>
        <rFont val="Arial CE"/>
        <family val="2"/>
        <charset val="238"/>
      </rPr>
      <t>NEOCEŇOVAT!!! dodává investor</t>
    </r>
  </si>
  <si>
    <r>
      <t xml:space="preserve">Součásti světelných návěstidel Základ svět.náv. T I Z 51x71x135cm (HM0592110090000)   </t>
    </r>
    <r>
      <rPr>
        <b/>
        <i/>
        <sz val="9"/>
        <color rgb="FFFF0000"/>
        <rFont val="Arial CE"/>
        <family val="2"/>
        <charset val="238"/>
      </rPr>
      <t>NEOCEŇOVAT!!! dodává investor</t>
    </r>
  </si>
  <si>
    <r>
      <t xml:space="preserve">Součásti světelných návěstidel Základ svět.náv. TIIIZ 53x73x170cm (HM0592110140000)   </t>
    </r>
    <r>
      <rPr>
        <b/>
        <i/>
        <sz val="9"/>
        <color rgb="FFFF0000"/>
        <rFont val="Arial CE"/>
        <family val="2"/>
        <charset val="238"/>
      </rPr>
      <t>NEOCEŇOVAT!!! dodává investor</t>
    </r>
  </si>
  <si>
    <r>
      <t xml:space="preserve">Součásti světelných návěstidel Pás označovací velký - plast bílá - červená (CV012449006)   </t>
    </r>
    <r>
      <rPr>
        <b/>
        <i/>
        <sz val="9"/>
        <color rgb="FFFF0000"/>
        <rFont val="Arial CE"/>
        <family val="2"/>
        <charset val="238"/>
      </rPr>
      <t>NEOCEŇOVAT!!! dodává investor</t>
    </r>
  </si>
  <si>
    <r>
      <t xml:space="preserve">Součásti světelných návěstidel Pás označovací velký - plast červená - bílá - červená (CV012449008)   </t>
    </r>
    <r>
      <rPr>
        <b/>
        <i/>
        <sz val="9"/>
        <color rgb="FFFF0000"/>
        <rFont val="Arial CE"/>
        <family val="2"/>
        <charset val="238"/>
      </rPr>
      <t>NEOCEŇOVAT!!! dodává investor</t>
    </r>
  </si>
  <si>
    <r>
      <t xml:space="preserve">Upozorňovadla, značky Návěsti označující místo na trati Tabulka indikátorová s číslicí 5 (HM0404129990710)   </t>
    </r>
    <r>
      <rPr>
        <b/>
        <i/>
        <sz val="9"/>
        <color rgb="FFFF0000"/>
        <rFont val="Arial CE"/>
        <family val="2"/>
        <charset val="238"/>
      </rPr>
      <t>NEOCEŇOVAT!!! dodává investor</t>
    </r>
  </si>
  <si>
    <r>
      <t xml:space="preserve">Upozorňovadla, značky Návěsti označující místo na trati Návěst Stanoviště sam.před vč.nosiče (HM0404129990568)   </t>
    </r>
    <r>
      <rPr>
        <b/>
        <i/>
        <sz val="9"/>
        <color rgb="FFFF0000"/>
        <rFont val="Arial CE"/>
        <family val="2"/>
        <charset val="238"/>
      </rPr>
      <t>NEOCEŇOVAT!!! dodává investor</t>
    </r>
  </si>
  <si>
    <r>
      <t xml:space="preserve">Výkolejky Výkolejka ruční S49 pravá návěst vpravo (CV040719001)   </t>
    </r>
    <r>
      <rPr>
        <b/>
        <i/>
        <sz val="9"/>
        <color rgb="FFFF0000"/>
        <rFont val="Arial CE"/>
        <family val="2"/>
        <charset val="238"/>
      </rPr>
      <t>NEOCEŇOVAT!!! dodává investor</t>
    </r>
  </si>
  <si>
    <r>
      <t xml:space="preserve">Přestavníky Přestavník elektromotorický EP 661.1/P (CV200619001)   </t>
    </r>
    <r>
      <rPr>
        <b/>
        <i/>
        <sz val="9"/>
        <color rgb="FFFF0000"/>
        <rFont val="Arial CE"/>
        <family val="2"/>
        <charset val="238"/>
      </rPr>
      <t>NEOCEŇOVAT!!! dodává investor</t>
    </r>
  </si>
  <si>
    <r>
      <t xml:space="preserve">Přestavníky Přestavník elektromotorický EP 661.2/L (CV200619002)   </t>
    </r>
    <r>
      <rPr>
        <b/>
        <i/>
        <sz val="9"/>
        <color rgb="FFFF0000"/>
        <rFont val="Arial CE"/>
        <family val="2"/>
        <charset val="238"/>
      </rPr>
      <t>NEOCEŇOVAT!!! dodává investor</t>
    </r>
  </si>
  <si>
    <r>
      <t xml:space="preserve">Kontrolní tyče Tyč kontrolní kloubová sestavená krátká levá (CV030949002)   </t>
    </r>
    <r>
      <rPr>
        <b/>
        <i/>
        <sz val="9"/>
        <color rgb="FFFF0000"/>
        <rFont val="Arial CE"/>
        <family val="2"/>
        <charset val="238"/>
      </rPr>
      <t>NEOCEŇOVAT!!! dodává investor</t>
    </r>
  </si>
  <si>
    <r>
      <t xml:space="preserve">Kontrolní tyče Tyč kontrolní kloubová sestavená krátká pravá (CV030949003)   </t>
    </r>
    <r>
      <rPr>
        <b/>
        <i/>
        <sz val="9"/>
        <color rgb="FFFF0000"/>
        <rFont val="Arial CE"/>
        <family val="2"/>
        <charset val="238"/>
      </rPr>
      <t>NEOCEŇOVAT!!! dodává investor</t>
    </r>
  </si>
  <si>
    <r>
      <t xml:space="preserve">Kontrolní tyče Tyč kontrolní kloubová sestavená dlouhá levá (CV030959004)   </t>
    </r>
    <r>
      <rPr>
        <b/>
        <i/>
        <sz val="9"/>
        <color rgb="FFFF0000"/>
        <rFont val="Arial CE"/>
        <family val="2"/>
        <charset val="238"/>
      </rPr>
      <t>NEOCEŇOVAT!!! dodává investor</t>
    </r>
  </si>
  <si>
    <r>
      <t xml:space="preserve">Kontrolní tyče Tyč kontrolní kloubová sestavená dlouhá pravá (CV030959003)   </t>
    </r>
    <r>
      <rPr>
        <b/>
        <i/>
        <sz val="9"/>
        <color rgb="FFFF0000"/>
        <rFont val="Arial CE"/>
        <family val="2"/>
        <charset val="238"/>
      </rPr>
      <t>NEOCEŇOVAT!!! dodává investor</t>
    </r>
  </si>
  <si>
    <r>
      <t xml:space="preserve">Upozorňovadla, značky Návěsti označující místo na trati Držák desky návěsti na trubkový stožár (HM0404129990631)   </t>
    </r>
    <r>
      <rPr>
        <b/>
        <i/>
        <sz val="9"/>
        <color rgb="FFFF0000"/>
        <rFont val="Arial CE"/>
        <family val="2"/>
        <charset val="238"/>
      </rPr>
      <t>NEOCEŇOVAT!!! dodává investor</t>
    </r>
  </si>
  <si>
    <r>
      <t xml:space="preserve">Upozorňovadla, značky Návěsti označující místo na trati Držák štítku pro 1.nápis (HM0404129990713)   </t>
    </r>
    <r>
      <rPr>
        <b/>
        <i/>
        <sz val="9"/>
        <color rgb="FFFF0000"/>
        <rFont val="Arial CE"/>
        <family val="2"/>
        <charset val="238"/>
      </rPr>
      <t>NEOCEŇOVAT!!! dodává investor</t>
    </r>
  </si>
  <si>
    <r>
      <t xml:space="preserve">Součásti stojanu se závorou Závora PZA 100 (Al odlitek) (CV708459003)   </t>
    </r>
    <r>
      <rPr>
        <b/>
        <i/>
        <sz val="9"/>
        <color rgb="FFFF0000"/>
        <rFont val="Arial CE"/>
        <family val="2"/>
        <charset val="238"/>
      </rPr>
      <t>NEOCEŇOVAT!!! dodává investor</t>
    </r>
  </si>
  <si>
    <r>
      <t xml:space="preserve">Součásti stojanu se závorou Klíč tlumiče (CV708455029)  </t>
    </r>
    <r>
      <rPr>
        <b/>
        <i/>
        <sz val="9"/>
        <color rgb="FFFF0000"/>
        <rFont val="Arial CE"/>
        <family val="2"/>
        <charset val="238"/>
      </rPr>
      <t xml:space="preserve"> NEOCEŇOVAT!!! dodává investor</t>
    </r>
  </si>
  <si>
    <r>
      <t xml:space="preserve">Součásti stojanu se závorou Sada klíčů spojky (CV708455036)   </t>
    </r>
    <r>
      <rPr>
        <b/>
        <i/>
        <sz val="9"/>
        <color rgb="FFFF0000"/>
        <rFont val="Arial CE"/>
        <family val="2"/>
        <charset val="238"/>
      </rPr>
      <t>NEOCEŇOVAT!!! dodává investor</t>
    </r>
  </si>
  <si>
    <r>
      <t xml:space="preserve">Součásti stojanu se závorou Nosič výstražníku SUP (CV708455020)   </t>
    </r>
    <r>
      <rPr>
        <b/>
        <i/>
        <sz val="9"/>
        <color rgb="FFFF0000"/>
        <rFont val="Arial CE"/>
        <family val="2"/>
        <charset val="238"/>
      </rPr>
      <t>NEOCEŇOVAT!!! dodává investor</t>
    </r>
  </si>
  <si>
    <r>
      <t xml:space="preserve">Součásti stojanu se závorou Nosič výstražníku SUL (CV708455021)   </t>
    </r>
    <r>
      <rPr>
        <b/>
        <i/>
        <sz val="9"/>
        <color rgb="FFFF0000"/>
        <rFont val="Arial CE"/>
        <family val="2"/>
        <charset val="238"/>
      </rPr>
      <t>NEOCEŇOVAT!!! dodává investor</t>
    </r>
  </si>
  <si>
    <r>
      <t xml:space="preserve">Součásti výstražníku Kříž výstr. vícekolejný kompl. refl. A32b zvýrazněný (HM0404229200110) od r. 2020   </t>
    </r>
    <r>
      <rPr>
        <b/>
        <i/>
        <sz val="9"/>
        <color rgb="FFFF0000"/>
        <rFont val="Arial CE"/>
        <family val="2"/>
        <charset val="238"/>
      </rPr>
      <t>NEOCEŇOVAT!!! dodává investor</t>
    </r>
  </si>
  <si>
    <r>
      <t xml:space="preserve">Součásti stojanu se závorou Unašeč Al břevna pro sklád. křídla PZA100 (CV708455594)   </t>
    </r>
    <r>
      <rPr>
        <b/>
        <i/>
        <sz val="9"/>
        <color rgb="FFFF0000"/>
        <rFont val="Arial CE"/>
        <family val="2"/>
        <charset val="238"/>
      </rPr>
      <t>NEOCEŇOVAT!!! dodává investor</t>
    </r>
  </si>
  <si>
    <r>
      <t xml:space="preserve">Součásti stojanu se závorou Křídla s protizávažím malým N (CV708455524)   </t>
    </r>
    <r>
      <rPr>
        <b/>
        <i/>
        <sz val="9"/>
        <color rgb="FFFF0000"/>
        <rFont val="Arial CE"/>
        <family val="2"/>
        <charset val="238"/>
      </rPr>
      <t>NEOCEŇOVAT!!! dodává investor</t>
    </r>
  </si>
  <si>
    <r>
      <t xml:space="preserve">Součásti stojanu se závorou Křídla s protizávažím velkým N (CV708455523)   </t>
    </r>
    <r>
      <rPr>
        <b/>
        <i/>
        <sz val="9"/>
        <color rgb="FFFF0000"/>
        <rFont val="Arial CE"/>
        <family val="2"/>
        <charset val="238"/>
      </rPr>
      <t>NEOCEŇOVAT!!! dodává investor</t>
    </r>
  </si>
  <si>
    <r>
      <t xml:space="preserve">Součásti stojanu se závorou Břevno aluminiové 5 m (CV708495416)   </t>
    </r>
    <r>
      <rPr>
        <b/>
        <i/>
        <sz val="9"/>
        <color rgb="FFFF0000"/>
        <rFont val="Arial CE"/>
        <family val="2"/>
        <charset val="238"/>
      </rPr>
      <t>NEOCEŇOVAT!!! dodává investor</t>
    </r>
  </si>
  <si>
    <r>
      <t xml:space="preserve">Součásti stojanu se závorou Lámací člen 5000 (CV708495079)   </t>
    </r>
    <r>
      <rPr>
        <b/>
        <i/>
        <sz val="9"/>
        <color rgb="FFFF0000"/>
        <rFont val="Arial CE"/>
        <family val="2"/>
        <charset val="238"/>
      </rPr>
      <t>NEOCEŇOVAT!!! dodává investor</t>
    </r>
  </si>
  <si>
    <r>
      <t xml:space="preserve">Součásti stojanu se závorou Břevno aluminiové 6,5 m (CV708495413)   </t>
    </r>
    <r>
      <rPr>
        <b/>
        <i/>
        <sz val="9"/>
        <color rgb="FFFF0000"/>
        <rFont val="Arial CE"/>
        <family val="2"/>
        <charset val="238"/>
      </rPr>
      <t>NEOCEŇOVAT!!! dodává investor</t>
    </r>
  </si>
  <si>
    <r>
      <t xml:space="preserve">Součásti stojanu se závorou Lámací člen 6500 (CV708495072)   </t>
    </r>
    <r>
      <rPr>
        <b/>
        <i/>
        <sz val="9"/>
        <color rgb="FFFF0000"/>
        <rFont val="Arial CE"/>
        <family val="2"/>
        <charset val="238"/>
      </rPr>
      <t>NEOCEŇOVAT!!! dodává investor</t>
    </r>
  </si>
  <si>
    <r>
      <t xml:space="preserve">Součásti stojanu se závorou Záslepka profilu B (CV708490140)   </t>
    </r>
    <r>
      <rPr>
        <b/>
        <i/>
        <sz val="9"/>
        <color rgb="FFFF0000"/>
        <rFont val="Arial CE"/>
        <family val="2"/>
        <charset val="238"/>
      </rPr>
      <t>NEOCEŇOVAT!!! dodává investor</t>
    </r>
  </si>
  <si>
    <r>
      <t xml:space="preserve">Součásti stojanu se závorou Kabel propojovací pro břevna bez svítilen na PZA100/AŽD99 (CV708455074)   </t>
    </r>
    <r>
      <rPr>
        <b/>
        <i/>
        <sz val="9"/>
        <color rgb="FFFF0000"/>
        <rFont val="Arial CE"/>
        <family val="2"/>
        <charset val="238"/>
      </rPr>
      <t>NEOCEŇOVAT!!! dodává investor</t>
    </r>
  </si>
  <si>
    <r>
      <t xml:space="preserve">Součásti stojanu se závorou Doplněk břevna ZBH 1500 AL (CV708495401)   </t>
    </r>
    <r>
      <rPr>
        <b/>
        <i/>
        <sz val="9"/>
        <color rgb="FFFF0000"/>
        <rFont val="Arial CE"/>
        <family val="2"/>
        <charset val="238"/>
      </rPr>
      <t>NEOCEŇOVAT!!! dodává investor</t>
    </r>
  </si>
  <si>
    <r>
      <t xml:space="preserve">Hlava stožáru  </t>
    </r>
    <r>
      <rPr>
        <b/>
        <i/>
        <sz val="9"/>
        <color rgb="FFFF0000"/>
        <rFont val="Arial CE"/>
        <family val="2"/>
        <charset val="238"/>
      </rPr>
      <t>NEOCEŇOVAT!!! dodává investor</t>
    </r>
  </si>
  <si>
    <r>
      <t xml:space="preserve">Projektové práce Projektová dokumentace - přípravné práce Projekt opravy zabezpečovacích, sdělovacích, elektrických zařízení - V sazbě jsou započteny náklady na vyhotovení projektové dokumentace podle vyhlášky číslo 499/2006 Sb., a vyhlášky 146/2008 Sb., v rozsahu pro povolení stavby podle požadavku objednatele.    </t>
    </r>
    <r>
      <rPr>
        <b/>
        <sz val="9"/>
        <color rgb="FFFF0000"/>
        <rFont val="Arial CE"/>
        <family val="2"/>
        <charset val="238"/>
      </rPr>
      <t>NEOCEŇOVAT!!! zajištěné investorem</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</si>
</sst>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
    <numFmt numFmtId="165" formatCode="dd\.mm\.yyyy"/>
    <numFmt numFmtId="166" formatCode="#,##0.00000"/>
    <numFmt numFmtId="167" formatCode="#,##0.000"/>
  </numFmts>
  <fonts count="47">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color rgb="FF800080"/>
      <name val="Arial CE"/>
    </font>
    <font>
      <sz val="8"/>
      <color rgb="FF0000A8"/>
      <name val="Arial CE"/>
    </font>
    <font>
      <i/>
      <sz val="8"/>
      <color rgb="FF003366"/>
      <name val="Arial CE"/>
    </font>
    <font>
      <sz val="8"/>
      <color rgb="FFFFFFFF"/>
      <name val="Arial CE"/>
    </font>
    <font>
      <sz val="8"/>
      <color rgb="FF3366FF"/>
      <name val="Arial CE"/>
    </font>
    <font>
      <b/>
      <sz val="14"/>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b/>
      <sz val="10"/>
      <color rgb="FF003366"/>
      <name val="Arial CE"/>
    </font>
    <font>
      <sz val="10"/>
      <color rgb="FF3366FF"/>
      <name val="Arial CE"/>
    </font>
    <font>
      <b/>
      <sz val="12"/>
      <color rgb="FF800000"/>
      <name val="Arial CE"/>
    </font>
    <font>
      <sz val="8"/>
      <color rgb="FF960000"/>
      <name val="Arial CE"/>
    </font>
    <font>
      <b/>
      <sz val="8"/>
      <name val="Arial CE"/>
    </font>
    <font>
      <i/>
      <sz val="9"/>
      <color rgb="FF0000FF"/>
      <name val="Arial CE"/>
    </font>
    <font>
      <i/>
      <sz val="8"/>
      <color rgb="FF0000FF"/>
      <name val="Arial CE"/>
    </font>
    <font>
      <sz val="7"/>
      <color rgb="FF969696"/>
      <name val="Arial CE"/>
    </font>
    <font>
      <sz val="8"/>
      <color rgb="FF000000"/>
      <name val="Arial CE"/>
    </font>
    <font>
      <b/>
      <sz val="9"/>
      <name val="Arial CE"/>
    </font>
    <font>
      <u/>
      <sz val="11"/>
      <color theme="10"/>
      <name val="Calibri"/>
      <scheme val="minor"/>
    </font>
    <font>
      <b/>
      <i/>
      <sz val="9"/>
      <color rgb="FFFF0000"/>
      <name val="Arial CE"/>
      <family val="2"/>
      <charset val="238"/>
    </font>
    <font>
      <i/>
      <sz val="9"/>
      <color rgb="FF0000FF"/>
      <name val="Arial CE"/>
      <family val="2"/>
      <charset val="238"/>
    </font>
    <font>
      <b/>
      <sz val="9"/>
      <color rgb="FFFF0000"/>
      <name val="Arial CE"/>
      <family val="2"/>
      <charset val="238"/>
    </font>
    <font>
      <sz val="9"/>
      <name val="Arial CE"/>
      <family val="2"/>
      <charset val="238"/>
    </font>
  </fonts>
  <fills count="7">
    <fill>
      <patternFill patternType="none"/>
    </fill>
    <fill>
      <patternFill patternType="gray125"/>
    </fill>
    <fill>
      <patternFill patternType="solid">
        <fgColor rgb="FFC0C0C0"/>
      </patternFill>
    </fill>
    <fill>
      <patternFill patternType="solid">
        <fgColor rgb="FFFFFFCC"/>
      </patternFill>
    </fill>
    <fill>
      <patternFill patternType="solid">
        <fgColor rgb="FFBEBEBE"/>
      </patternFill>
    </fill>
    <fill>
      <patternFill patternType="solid">
        <fgColor rgb="FFD2D2D2"/>
      </patternFill>
    </fill>
    <fill>
      <patternFill patternType="solid">
        <fgColor rgb="FFFF0000"/>
        <bgColor indexed="64"/>
      </patternFill>
    </fill>
  </fills>
  <borders count="23">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s>
  <cellStyleXfs count="2">
    <xf numFmtId="0" fontId="0" fillId="0" borderId="0"/>
    <xf numFmtId="0" fontId="42" fillId="0" borderId="0" applyNumberFormat="0" applyFill="0" applyBorder="0" applyAlignment="0" applyProtection="0"/>
  </cellStyleXfs>
  <cellXfs count="293">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13" fillId="0" borderId="0" xfId="0" applyFont="1" applyAlignment="1"/>
    <xf numFmtId="0" fontId="14" fillId="0" borderId="0" xfId="0" applyFont="1" applyAlignment="1">
      <alignment horizontal="left" vertical="center"/>
    </xf>
    <xf numFmtId="0" fontId="0" fillId="0" borderId="0" xfId="0" applyFont="1" applyAlignment="1">
      <alignment horizontal="left" vertical="center"/>
    </xf>
    <xf numFmtId="0" fontId="0" fillId="0" borderId="1" xfId="0" applyBorder="1"/>
    <xf numFmtId="0" fontId="0" fillId="0" borderId="2" xfId="0" applyBorder="1"/>
    <xf numFmtId="0" fontId="0" fillId="0" borderId="3" xfId="0" applyBorder="1"/>
    <xf numFmtId="0" fontId="16" fillId="0" borderId="0" xfId="0" applyFont="1" applyAlignment="1">
      <alignment horizontal="left" vertical="center"/>
    </xf>
    <xf numFmtId="0" fontId="15" fillId="0" borderId="0" xfId="0" applyFont="1" applyAlignment="1">
      <alignment horizontal="left" vertical="center"/>
    </xf>
    <xf numFmtId="0" fontId="17" fillId="0" borderId="0" xfId="0" applyFont="1" applyAlignment="1">
      <alignment horizontal="left" vertical="center"/>
    </xf>
    <xf numFmtId="0" fontId="1" fillId="0" borderId="0" xfId="0" applyFont="1" applyAlignment="1">
      <alignment horizontal="left" vertical="top"/>
    </xf>
    <xf numFmtId="0" fontId="2" fillId="0" borderId="0" xfId="0" applyFont="1" applyAlignment="1">
      <alignment horizontal="left" vertical="center"/>
    </xf>
    <xf numFmtId="0" fontId="3" fillId="0" borderId="0" xfId="0" applyFont="1" applyAlignment="1">
      <alignment horizontal="left" vertical="top"/>
    </xf>
    <xf numFmtId="0" fontId="1" fillId="0" borderId="0" xfId="0" applyFont="1" applyAlignment="1">
      <alignment horizontal="left" vertical="center"/>
    </xf>
    <xf numFmtId="0" fontId="2" fillId="3" borderId="0" xfId="0" applyFont="1" applyFill="1" applyAlignment="1" applyProtection="1">
      <alignment horizontal="left" vertical="center"/>
      <protection locked="0"/>
    </xf>
    <xf numFmtId="49" fontId="2" fillId="3" borderId="0" xfId="0" applyNumberFormat="1" applyFont="1" applyFill="1" applyAlignment="1" applyProtection="1">
      <alignment horizontal="left" vertical="center"/>
      <protection locked="0"/>
    </xf>
    <xf numFmtId="0" fontId="2" fillId="0" borderId="0" xfId="0" applyFont="1" applyAlignment="1">
      <alignment horizontal="left" vertical="center" wrapText="1"/>
    </xf>
    <xf numFmtId="0" fontId="0" fillId="0" borderId="4" xfId="0" applyBorder="1"/>
    <xf numFmtId="0" fontId="0" fillId="0" borderId="0" xfId="0" applyFont="1" applyAlignment="1">
      <alignment vertical="center"/>
    </xf>
    <xf numFmtId="0" fontId="0" fillId="0" borderId="3" xfId="0" applyFont="1" applyBorder="1" applyAlignment="1">
      <alignment vertical="center"/>
    </xf>
    <xf numFmtId="0" fontId="19" fillId="0" borderId="5" xfId="0" applyFont="1" applyBorder="1" applyAlignment="1">
      <alignment horizontal="left" vertical="center"/>
    </xf>
    <xf numFmtId="0" fontId="0" fillId="0" borderId="5" xfId="0" applyFont="1" applyBorder="1" applyAlignment="1">
      <alignment vertical="center"/>
    </xf>
    <xf numFmtId="0" fontId="1" fillId="0" borderId="0" xfId="0" applyFont="1" applyAlignment="1">
      <alignment horizontal="right" vertical="center"/>
    </xf>
    <xf numFmtId="0" fontId="1" fillId="0" borderId="3" xfId="0" applyFont="1" applyBorder="1" applyAlignment="1">
      <alignmen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center" vertical="center"/>
    </xf>
    <xf numFmtId="0" fontId="0" fillId="0" borderId="3" xfId="0" applyBorder="1" applyAlignment="1">
      <alignment vertical="center"/>
    </xf>
    <xf numFmtId="0" fontId="21"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4" xfId="0" applyFont="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2" fillId="0" borderId="3" xfId="0" applyFont="1" applyBorder="1" applyAlignment="1">
      <alignment vertical="center"/>
    </xf>
    <xf numFmtId="0" fontId="3" fillId="0" borderId="3" xfId="0" applyFont="1" applyBorder="1" applyAlignment="1">
      <alignment vertical="center"/>
    </xf>
    <xf numFmtId="0" fontId="3" fillId="0" borderId="0" xfId="0" applyFont="1" applyAlignment="1">
      <alignment horizontal="left" vertical="center"/>
    </xf>
    <xf numFmtId="0" fontId="19" fillId="0" borderId="0" xfId="0" applyFont="1" applyAlignment="1">
      <alignment vertical="center"/>
    </xf>
    <xf numFmtId="165" fontId="2" fillId="0" borderId="0" xfId="0" applyNumberFormat="1" applyFont="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0" fillId="0" borderId="0" xfId="0" applyFont="1" applyBorder="1" applyAlignment="1">
      <alignment vertical="center"/>
    </xf>
    <xf numFmtId="0" fontId="0" fillId="0" borderId="15" xfId="0" applyFont="1" applyBorder="1" applyAlignment="1">
      <alignment vertical="center"/>
    </xf>
    <xf numFmtId="0" fontId="0" fillId="5" borderId="7" xfId="0" applyFont="1" applyFill="1" applyBorder="1" applyAlignment="1">
      <alignment vertical="center"/>
    </xf>
    <xf numFmtId="0" fontId="24" fillId="5" borderId="0" xfId="0" applyFont="1" applyFill="1" applyAlignment="1">
      <alignment horizontal="center" vertical="center"/>
    </xf>
    <xf numFmtId="0" fontId="25" fillId="0" borderId="16" xfId="0" applyFont="1" applyBorder="1" applyAlignment="1">
      <alignment horizontal="center" vertical="center" wrapText="1"/>
    </xf>
    <xf numFmtId="0" fontId="25" fillId="0" borderId="17" xfId="0" applyFont="1" applyBorder="1" applyAlignment="1">
      <alignment horizontal="center" vertical="center" wrapText="1"/>
    </xf>
    <xf numFmtId="0" fontId="25" fillId="0" borderId="18" xfId="0" applyFont="1" applyBorder="1" applyAlignment="1">
      <alignment horizontal="center" vertical="center" wrapText="1"/>
    </xf>
    <xf numFmtId="0" fontId="0" fillId="0" borderId="11" xfId="0" applyFont="1" applyBorder="1" applyAlignment="1">
      <alignment vertical="center"/>
    </xf>
    <xf numFmtId="0" fontId="0" fillId="0" borderId="12" xfId="0" applyFont="1" applyBorder="1" applyAlignment="1">
      <alignment vertical="center"/>
    </xf>
    <xf numFmtId="0" fontId="0" fillId="0" borderId="13" xfId="0" applyFont="1" applyBorder="1" applyAlignment="1">
      <alignment vertical="center"/>
    </xf>
    <xf numFmtId="0" fontId="4" fillId="0" borderId="3" xfId="0" applyFont="1" applyBorder="1" applyAlignment="1">
      <alignment vertical="center"/>
    </xf>
    <xf numFmtId="0" fontId="26" fillId="0" borderId="0" xfId="0" applyFont="1" applyAlignment="1">
      <alignment horizontal="left" vertical="center"/>
    </xf>
    <xf numFmtId="0" fontId="26" fillId="0" borderId="0" xfId="0" applyFont="1" applyAlignment="1">
      <alignment vertical="center"/>
    </xf>
    <xf numFmtId="4" fontId="26" fillId="0" borderId="0" xfId="0" applyNumberFormat="1" applyFont="1" applyAlignment="1">
      <alignment vertical="center"/>
    </xf>
    <xf numFmtId="0" fontId="4" fillId="0" borderId="0" xfId="0" applyFont="1" applyAlignment="1">
      <alignment horizontal="center" vertical="center"/>
    </xf>
    <xf numFmtId="4" fontId="22" fillId="0" borderId="14" xfId="0" applyNumberFormat="1" applyFont="1" applyBorder="1" applyAlignment="1">
      <alignment vertical="center"/>
    </xf>
    <xf numFmtId="4" fontId="22" fillId="0" borderId="0" xfId="0" applyNumberFormat="1" applyFont="1" applyBorder="1" applyAlignment="1">
      <alignment vertical="center"/>
    </xf>
    <xf numFmtId="166" fontId="22" fillId="0" borderId="0" xfId="0" applyNumberFormat="1" applyFont="1" applyBorder="1" applyAlignment="1">
      <alignment vertical="center"/>
    </xf>
    <xf numFmtId="4" fontId="22" fillId="0" borderId="15" xfId="0" applyNumberFormat="1" applyFont="1" applyBorder="1" applyAlignment="1">
      <alignment vertical="center"/>
    </xf>
    <xf numFmtId="0" fontId="4" fillId="0" borderId="0" xfId="0" applyFont="1" applyAlignment="1">
      <alignment horizontal="left" vertical="center"/>
    </xf>
    <xf numFmtId="0" fontId="27" fillId="0" borderId="0" xfId="0" applyFont="1" applyAlignment="1">
      <alignment horizontal="left" vertical="center"/>
    </xf>
    <xf numFmtId="0" fontId="28" fillId="0" borderId="0" xfId="1" applyFont="1" applyAlignment="1">
      <alignment horizontal="center" vertical="center"/>
    </xf>
    <xf numFmtId="0" fontId="5" fillId="0" borderId="3" xfId="0" applyFont="1" applyBorder="1" applyAlignment="1">
      <alignment vertical="center"/>
    </xf>
    <xf numFmtId="0" fontId="29" fillId="0" borderId="0" xfId="0" applyFont="1" applyAlignment="1">
      <alignment vertical="center"/>
    </xf>
    <xf numFmtId="0" fontId="30" fillId="0" borderId="0" xfId="0" applyFont="1" applyAlignment="1">
      <alignment vertical="center"/>
    </xf>
    <xf numFmtId="0" fontId="3" fillId="0" borderId="0" xfId="0" applyFont="1" applyAlignment="1">
      <alignment horizontal="center" vertical="center"/>
    </xf>
    <xf numFmtId="4" fontId="31" fillId="0" borderId="14" xfId="0" applyNumberFormat="1" applyFont="1" applyBorder="1" applyAlignment="1">
      <alignment vertical="center"/>
    </xf>
    <xf numFmtId="4" fontId="31" fillId="0" borderId="0" xfId="0" applyNumberFormat="1" applyFont="1" applyBorder="1" applyAlignment="1">
      <alignment vertical="center"/>
    </xf>
    <xf numFmtId="166" fontId="31" fillId="0" borderId="0" xfId="0" applyNumberFormat="1" applyFont="1" applyBorder="1" applyAlignment="1">
      <alignment vertical="center"/>
    </xf>
    <xf numFmtId="4" fontId="31" fillId="0" borderId="15" xfId="0" applyNumberFormat="1" applyFont="1" applyBorder="1" applyAlignment="1">
      <alignment vertical="center"/>
    </xf>
    <xf numFmtId="0" fontId="5" fillId="0" borderId="0" xfId="0" applyFont="1" applyAlignment="1">
      <alignment horizontal="left" vertical="center"/>
    </xf>
    <xf numFmtId="0" fontId="2" fillId="0" borderId="0" xfId="0" applyFont="1" applyAlignment="1">
      <alignment horizontal="center" vertical="center"/>
    </xf>
    <xf numFmtId="4" fontId="1" fillId="0" borderId="14" xfId="0" applyNumberFormat="1" applyFont="1" applyBorder="1" applyAlignment="1">
      <alignment vertical="center"/>
    </xf>
    <xf numFmtId="4" fontId="1" fillId="0" borderId="0" xfId="0" applyNumberFormat="1" applyFont="1" applyBorder="1" applyAlignment="1">
      <alignment vertical="center"/>
    </xf>
    <xf numFmtId="166" fontId="1" fillId="0" borderId="0" xfId="0" applyNumberFormat="1" applyFont="1" applyBorder="1" applyAlignment="1">
      <alignment vertical="center"/>
    </xf>
    <xf numFmtId="4" fontId="1" fillId="0" borderId="15" xfId="0" applyNumberFormat="1" applyFont="1" applyBorder="1" applyAlignment="1">
      <alignment vertical="center"/>
    </xf>
    <xf numFmtId="4" fontId="1" fillId="0" borderId="19" xfId="0" applyNumberFormat="1" applyFont="1" applyBorder="1" applyAlignment="1">
      <alignment vertical="center"/>
    </xf>
    <xf numFmtId="4" fontId="1" fillId="0" borderId="20" xfId="0" applyNumberFormat="1" applyFont="1" applyBorder="1" applyAlignment="1">
      <alignment vertical="center"/>
    </xf>
    <xf numFmtId="166" fontId="1" fillId="0" borderId="20" xfId="0" applyNumberFormat="1" applyFont="1" applyBorder="1" applyAlignment="1">
      <alignment vertical="center"/>
    </xf>
    <xf numFmtId="4" fontId="1" fillId="0" borderId="21" xfId="0" applyNumberFormat="1" applyFont="1" applyBorder="1" applyAlignment="1">
      <alignment vertical="center"/>
    </xf>
    <xf numFmtId="0" fontId="33" fillId="0" borderId="0" xfId="0"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0" fillId="0" borderId="3" xfId="0" applyBorder="1" applyAlignment="1">
      <alignment vertical="center" wrapText="1"/>
    </xf>
    <xf numFmtId="0" fontId="19" fillId="0" borderId="0" xfId="0" applyFont="1" applyAlignment="1">
      <alignment horizontal="left" vertical="center"/>
    </xf>
    <xf numFmtId="0" fontId="23"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5" borderId="0" xfId="0" applyFont="1" applyFill="1" applyAlignment="1">
      <alignment vertical="center"/>
    </xf>
    <xf numFmtId="0" fontId="4" fillId="5" borderId="6" xfId="0" applyFont="1" applyFill="1" applyBorder="1" applyAlignment="1">
      <alignment horizontal="left" vertical="center"/>
    </xf>
    <xf numFmtId="0" fontId="4" fillId="5" borderId="7" xfId="0" applyFont="1" applyFill="1" applyBorder="1" applyAlignment="1">
      <alignment horizontal="right" vertical="center"/>
    </xf>
    <xf numFmtId="0" fontId="4" fillId="5" borderId="7" xfId="0" applyFont="1" applyFill="1" applyBorder="1" applyAlignment="1">
      <alignment horizontal="center" vertical="center"/>
    </xf>
    <xf numFmtId="4" fontId="4" fillId="5" borderId="7" xfId="0" applyNumberFormat="1" applyFont="1" applyFill="1" applyBorder="1" applyAlignment="1">
      <alignment vertical="center"/>
    </xf>
    <xf numFmtId="0" fontId="0" fillId="5" borderId="8" xfId="0" applyFont="1" applyFill="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24" fillId="5" borderId="0" xfId="0" applyFont="1" applyFill="1" applyAlignment="1">
      <alignment horizontal="left" vertical="center"/>
    </xf>
    <xf numFmtId="0" fontId="24" fillId="5" borderId="0" xfId="0" applyFont="1" applyFill="1" applyAlignment="1">
      <alignment horizontal="right" vertical="center"/>
    </xf>
    <xf numFmtId="0" fontId="34" fillId="0" borderId="0" xfId="0" applyFont="1" applyAlignment="1">
      <alignment horizontal="left" vertical="center"/>
    </xf>
    <xf numFmtId="0" fontId="6" fillId="0" borderId="3" xfId="0" applyFont="1" applyBorder="1" applyAlignment="1">
      <alignment vertical="center"/>
    </xf>
    <xf numFmtId="0" fontId="6" fillId="0" borderId="20" xfId="0" applyFont="1" applyBorder="1" applyAlignment="1">
      <alignment horizontal="left" vertical="center"/>
    </xf>
    <xf numFmtId="0" fontId="6" fillId="0" borderId="20" xfId="0" applyFont="1" applyBorder="1" applyAlignment="1">
      <alignment vertical="center"/>
    </xf>
    <xf numFmtId="4" fontId="6" fillId="0" borderId="20" xfId="0" applyNumberFormat="1" applyFont="1" applyBorder="1" applyAlignment="1">
      <alignment vertical="center"/>
    </xf>
    <xf numFmtId="0" fontId="7" fillId="0" borderId="3" xfId="0" applyFont="1" applyBorder="1" applyAlignment="1">
      <alignment vertical="center"/>
    </xf>
    <xf numFmtId="0" fontId="7" fillId="0" borderId="20" xfId="0" applyFont="1" applyBorder="1" applyAlignment="1">
      <alignment horizontal="left" vertical="center"/>
    </xf>
    <xf numFmtId="0" fontId="7" fillId="0" borderId="20" xfId="0" applyFont="1" applyBorder="1" applyAlignment="1">
      <alignment vertical="center"/>
    </xf>
    <xf numFmtId="4" fontId="7" fillId="0" borderId="20" xfId="0" applyNumberFormat="1"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lignment horizontal="center" vertical="center" wrapText="1"/>
    </xf>
    <xf numFmtId="0" fontId="24" fillId="5" borderId="16" xfId="0" applyFont="1" applyFill="1" applyBorder="1" applyAlignment="1">
      <alignment horizontal="center" vertical="center" wrapText="1"/>
    </xf>
    <xf numFmtId="0" fontId="24" fillId="5" borderId="17" xfId="0" applyFont="1" applyFill="1" applyBorder="1" applyAlignment="1">
      <alignment horizontal="center" vertical="center" wrapText="1"/>
    </xf>
    <xf numFmtId="0" fontId="24" fillId="5" borderId="18" xfId="0" applyFont="1" applyFill="1" applyBorder="1" applyAlignment="1">
      <alignment horizontal="center" vertical="center" wrapText="1"/>
    </xf>
    <xf numFmtId="0" fontId="24" fillId="5" borderId="0" xfId="0" applyFont="1" applyFill="1" applyAlignment="1">
      <alignment horizontal="center" vertical="center" wrapText="1"/>
    </xf>
    <xf numFmtId="0" fontId="0" fillId="0" borderId="3" xfId="0" applyBorder="1" applyAlignment="1">
      <alignment horizontal="center" vertical="center" wrapText="1"/>
    </xf>
    <xf numFmtId="4" fontId="26" fillId="0" borderId="0" xfId="0" applyNumberFormat="1" applyFont="1" applyAlignment="1"/>
    <xf numFmtId="166" fontId="35" fillId="0" borderId="12" xfId="0" applyNumberFormat="1" applyFont="1" applyBorder="1" applyAlignment="1"/>
    <xf numFmtId="166" fontId="35" fillId="0" borderId="13" xfId="0" applyNumberFormat="1" applyFont="1" applyBorder="1" applyAlignment="1"/>
    <xf numFmtId="4" fontId="36" fillId="0" borderId="0" xfId="0" applyNumberFormat="1" applyFont="1" applyAlignment="1">
      <alignment vertical="center"/>
    </xf>
    <xf numFmtId="0" fontId="8" fillId="0" borderId="3" xfId="0" applyFont="1" applyBorder="1" applyAlignment="1"/>
    <xf numFmtId="0" fontId="8" fillId="0" borderId="0" xfId="0" applyFont="1" applyAlignment="1">
      <alignment horizontal="left"/>
    </xf>
    <xf numFmtId="0" fontId="6" fillId="0" borderId="0" xfId="0" applyFont="1" applyAlignment="1">
      <alignment horizontal="left"/>
    </xf>
    <xf numFmtId="0" fontId="8" fillId="0" borderId="0" xfId="0" applyFont="1" applyAlignment="1" applyProtection="1">
      <protection locked="0"/>
    </xf>
    <xf numFmtId="4" fontId="6" fillId="0" borderId="0" xfId="0" applyNumberFormat="1" applyFont="1" applyAlignment="1"/>
    <xf numFmtId="0" fontId="8" fillId="0" borderId="14" xfId="0" applyFont="1" applyBorder="1" applyAlignment="1"/>
    <xf numFmtId="0" fontId="8" fillId="0" borderId="0" xfId="0" applyFont="1" applyBorder="1" applyAlignment="1"/>
    <xf numFmtId="166" fontId="8" fillId="0" borderId="0" xfId="0" applyNumberFormat="1" applyFont="1" applyBorder="1" applyAlignment="1"/>
    <xf numFmtId="166" fontId="8" fillId="0" borderId="15" xfId="0" applyNumberFormat="1" applyFont="1" applyBorder="1" applyAlignment="1"/>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lignment horizontal="left"/>
    </xf>
    <xf numFmtId="4" fontId="7" fillId="0" borderId="0" xfId="0" applyNumberFormat="1" applyFont="1" applyAlignment="1"/>
    <xf numFmtId="0" fontId="0" fillId="0" borderId="3" xfId="0" applyFont="1" applyBorder="1" applyAlignment="1" applyProtection="1">
      <alignment vertical="center"/>
      <protection locked="0"/>
    </xf>
    <xf numFmtId="0" fontId="24" fillId="0" borderId="22" xfId="0" applyFont="1" applyBorder="1" applyAlignment="1" applyProtection="1">
      <alignment horizontal="center" vertical="center"/>
      <protection locked="0"/>
    </xf>
    <xf numFmtId="49" fontId="24" fillId="0" borderId="22" xfId="0" applyNumberFormat="1" applyFont="1" applyBorder="1" applyAlignment="1" applyProtection="1">
      <alignment horizontal="left" vertical="center" wrapText="1"/>
      <protection locked="0"/>
    </xf>
    <xf numFmtId="0" fontId="24" fillId="0" borderId="22" xfId="0" applyFont="1" applyBorder="1" applyAlignment="1" applyProtection="1">
      <alignment horizontal="left" vertical="center" wrapText="1"/>
      <protection locked="0"/>
    </xf>
    <xf numFmtId="0" fontId="24" fillId="0" borderId="22" xfId="0" applyFont="1" applyBorder="1" applyAlignment="1" applyProtection="1">
      <alignment horizontal="center" vertical="center" wrapText="1"/>
      <protection locked="0"/>
    </xf>
    <xf numFmtId="167" fontId="24" fillId="0" borderId="22" xfId="0" applyNumberFormat="1" applyFont="1" applyBorder="1" applyAlignment="1" applyProtection="1">
      <alignment vertical="center"/>
      <protection locked="0"/>
    </xf>
    <xf numFmtId="4" fontId="24" fillId="3" borderId="22" xfId="0" applyNumberFormat="1" applyFont="1" applyFill="1" applyBorder="1" applyAlignment="1" applyProtection="1">
      <alignment vertical="center"/>
      <protection locked="0"/>
    </xf>
    <xf numFmtId="4" fontId="24" fillId="0" borderId="22" xfId="0" applyNumberFormat="1" applyFont="1" applyBorder="1" applyAlignment="1" applyProtection="1">
      <alignment vertical="center"/>
      <protection locked="0"/>
    </xf>
    <xf numFmtId="0" fontId="0" fillId="0" borderId="22" xfId="0" applyFont="1" applyBorder="1" applyAlignment="1" applyProtection="1">
      <alignment vertical="center"/>
      <protection locked="0"/>
    </xf>
    <xf numFmtId="0" fontId="25" fillId="3" borderId="14" xfId="0" applyFont="1" applyFill="1" applyBorder="1" applyAlignment="1" applyProtection="1">
      <alignment horizontal="left" vertical="center"/>
      <protection locked="0"/>
    </xf>
    <xf numFmtId="0" fontId="25" fillId="0" borderId="0" xfId="0" applyFont="1" applyBorder="1" applyAlignment="1">
      <alignment horizontal="center" vertical="center"/>
    </xf>
    <xf numFmtId="166" fontId="25" fillId="0" borderId="0" xfId="0" applyNumberFormat="1" applyFont="1" applyBorder="1" applyAlignment="1">
      <alignment vertical="center"/>
    </xf>
    <xf numFmtId="166" fontId="25" fillId="0" borderId="15" xfId="0" applyNumberFormat="1" applyFont="1" applyBorder="1" applyAlignment="1">
      <alignment vertical="center"/>
    </xf>
    <xf numFmtId="0" fontId="24" fillId="0" borderId="0" xfId="0" applyFont="1" applyAlignment="1">
      <alignment horizontal="left" vertical="center"/>
    </xf>
    <xf numFmtId="4" fontId="0" fillId="0" borderId="0" xfId="0" applyNumberFormat="1" applyFont="1" applyAlignment="1">
      <alignment vertical="center"/>
    </xf>
    <xf numFmtId="0" fontId="37" fillId="0" borderId="22" xfId="0" applyFont="1" applyBorder="1" applyAlignment="1" applyProtection="1">
      <alignment horizontal="center" vertical="center"/>
      <protection locked="0"/>
    </xf>
    <xf numFmtId="49" fontId="37" fillId="0" borderId="22" xfId="0" applyNumberFormat="1" applyFont="1" applyBorder="1" applyAlignment="1" applyProtection="1">
      <alignment horizontal="left" vertical="center" wrapText="1"/>
      <protection locked="0"/>
    </xf>
    <xf numFmtId="0" fontId="37" fillId="0" borderId="22" xfId="0" applyFont="1" applyBorder="1" applyAlignment="1" applyProtection="1">
      <alignment horizontal="left" vertical="center" wrapText="1"/>
      <protection locked="0"/>
    </xf>
    <xf numFmtId="0" fontId="37" fillId="0" borderId="22" xfId="0" applyFont="1" applyBorder="1" applyAlignment="1" applyProtection="1">
      <alignment horizontal="center" vertical="center" wrapText="1"/>
      <protection locked="0"/>
    </xf>
    <xf numFmtId="167" fontId="37" fillId="0" borderId="22" xfId="0" applyNumberFormat="1" applyFont="1" applyBorder="1" applyAlignment="1" applyProtection="1">
      <alignment vertical="center"/>
      <protection locked="0"/>
    </xf>
    <xf numFmtId="4" fontId="37" fillId="3" borderId="22" xfId="0" applyNumberFormat="1" applyFont="1" applyFill="1" applyBorder="1" applyAlignment="1" applyProtection="1">
      <alignment vertical="center"/>
      <protection locked="0"/>
    </xf>
    <xf numFmtId="4" fontId="37" fillId="0" borderId="22" xfId="0" applyNumberFormat="1" applyFont="1" applyBorder="1" applyAlignment="1" applyProtection="1">
      <alignment vertical="center"/>
      <protection locked="0"/>
    </xf>
    <xf numFmtId="0" fontId="38" fillId="0" borderId="22" xfId="0" applyFont="1" applyBorder="1" applyAlignment="1" applyProtection="1">
      <alignment vertical="center"/>
      <protection locked="0"/>
    </xf>
    <xf numFmtId="0" fontId="38" fillId="0" borderId="3" xfId="0" applyFont="1" applyBorder="1" applyAlignment="1">
      <alignment vertical="center"/>
    </xf>
    <xf numFmtId="0" fontId="37" fillId="3" borderId="14" xfId="0" applyFont="1" applyFill="1" applyBorder="1" applyAlignment="1" applyProtection="1">
      <alignment horizontal="left" vertical="center"/>
      <protection locked="0"/>
    </xf>
    <xf numFmtId="0" fontId="37" fillId="0" borderId="0" xfId="0" applyFont="1" applyBorder="1" applyAlignment="1">
      <alignment horizontal="center" vertical="center"/>
    </xf>
    <xf numFmtId="0" fontId="25" fillId="3" borderId="19" xfId="0" applyFont="1" applyFill="1" applyBorder="1" applyAlignment="1" applyProtection="1">
      <alignment horizontal="left" vertical="center"/>
      <protection locked="0"/>
    </xf>
    <xf numFmtId="0" fontId="25" fillId="0" borderId="20" xfId="0" applyFont="1" applyBorder="1" applyAlignment="1">
      <alignment horizontal="center" vertical="center"/>
    </xf>
    <xf numFmtId="0" fontId="0" fillId="0" borderId="20" xfId="0" applyFont="1" applyBorder="1" applyAlignment="1">
      <alignment vertical="center"/>
    </xf>
    <xf numFmtId="166" fontId="25" fillId="0" borderId="20" xfId="0" applyNumberFormat="1" applyFont="1" applyBorder="1" applyAlignment="1">
      <alignment vertical="center"/>
    </xf>
    <xf numFmtId="166" fontId="25" fillId="0" borderId="21" xfId="0" applyNumberFormat="1" applyFont="1" applyBorder="1" applyAlignment="1">
      <alignment vertical="center"/>
    </xf>
    <xf numFmtId="0" fontId="9" fillId="0" borderId="3" xfId="0" applyFont="1" applyBorder="1" applyAlignment="1">
      <alignment vertical="center"/>
    </xf>
    <xf numFmtId="0" fontId="39" fillId="0" borderId="0" xfId="0" applyFont="1" applyAlignment="1">
      <alignment horizontal="left" vertical="center"/>
    </xf>
    <xf numFmtId="0" fontId="9" fillId="0" borderId="0" xfId="0" applyFont="1" applyAlignment="1">
      <alignment horizontal="left" vertical="center"/>
    </xf>
    <xf numFmtId="0" fontId="9" fillId="0" borderId="0" xfId="0" applyFont="1" applyAlignment="1">
      <alignment horizontal="left" vertical="center" wrapText="1"/>
    </xf>
    <xf numFmtId="167" fontId="9" fillId="0" borderId="0" xfId="0" applyNumberFormat="1" applyFont="1" applyAlignment="1">
      <alignment vertical="center"/>
    </xf>
    <xf numFmtId="0" fontId="9" fillId="0" borderId="0" xfId="0" applyFont="1" applyAlignment="1" applyProtection="1">
      <alignment vertical="center"/>
      <protection locked="0"/>
    </xf>
    <xf numFmtId="0" fontId="9" fillId="0" borderId="14" xfId="0" applyFont="1" applyBorder="1" applyAlignment="1">
      <alignment vertical="center"/>
    </xf>
    <xf numFmtId="0" fontId="9" fillId="0" borderId="0" xfId="0" applyFont="1" applyBorder="1" applyAlignment="1">
      <alignment vertical="center"/>
    </xf>
    <xf numFmtId="0" fontId="9" fillId="0" borderId="15" xfId="0" applyFont="1" applyBorder="1" applyAlignment="1">
      <alignment vertical="center"/>
    </xf>
    <xf numFmtId="0" fontId="10" fillId="0" borderId="3" xfId="0" applyFont="1" applyBorder="1" applyAlignment="1">
      <alignment vertical="center"/>
    </xf>
    <xf numFmtId="0" fontId="10" fillId="0" borderId="0" xfId="0" applyFont="1" applyAlignment="1">
      <alignment horizontal="left" vertical="center"/>
    </xf>
    <xf numFmtId="0" fontId="10" fillId="0" borderId="0" xfId="0" applyFont="1" applyAlignment="1">
      <alignment horizontal="left" vertical="center" wrapText="1"/>
    </xf>
    <xf numFmtId="167" fontId="10" fillId="0" borderId="0" xfId="0" applyNumberFormat="1" applyFont="1" applyAlignment="1">
      <alignment vertical="center"/>
    </xf>
    <xf numFmtId="0" fontId="10" fillId="0" borderId="0" xfId="0" applyFont="1" applyAlignment="1" applyProtection="1">
      <alignment vertical="center"/>
      <protection locked="0"/>
    </xf>
    <xf numFmtId="0" fontId="10" fillId="0" borderId="14" xfId="0" applyFont="1" applyBorder="1" applyAlignment="1">
      <alignment vertical="center"/>
    </xf>
    <xf numFmtId="0" fontId="10" fillId="0" borderId="0" xfId="0" applyFont="1" applyBorder="1" applyAlignment="1">
      <alignment vertical="center"/>
    </xf>
    <xf numFmtId="0" fontId="10" fillId="0" borderId="15" xfId="0" applyFont="1" applyBorder="1" applyAlignment="1">
      <alignment vertical="center"/>
    </xf>
    <xf numFmtId="0" fontId="11" fillId="0" borderId="3" xfId="0" applyFont="1" applyBorder="1" applyAlignment="1">
      <alignment vertical="center"/>
    </xf>
    <xf numFmtId="0" fontId="11" fillId="0" borderId="0" xfId="0" applyFont="1" applyAlignment="1">
      <alignment horizontal="left" vertical="center"/>
    </xf>
    <xf numFmtId="0" fontId="11" fillId="0" borderId="0" xfId="0" applyFont="1" applyAlignment="1">
      <alignment horizontal="left" vertical="center" wrapText="1"/>
    </xf>
    <xf numFmtId="0" fontId="11" fillId="0" borderId="0" xfId="0" applyFont="1" applyAlignment="1" applyProtection="1">
      <alignment vertical="center"/>
      <protection locked="0"/>
    </xf>
    <xf numFmtId="0" fontId="11" fillId="0" borderId="14" xfId="0" applyFont="1" applyBorder="1" applyAlignment="1">
      <alignment vertical="center"/>
    </xf>
    <xf numFmtId="0" fontId="11" fillId="0" borderId="0" xfId="0" applyFont="1" applyBorder="1" applyAlignment="1">
      <alignment vertical="center"/>
    </xf>
    <xf numFmtId="0" fontId="11" fillId="0" borderId="15" xfId="0" applyFont="1" applyBorder="1" applyAlignment="1">
      <alignment vertical="center"/>
    </xf>
    <xf numFmtId="0" fontId="12" fillId="0" borderId="3" xfId="0" applyFont="1" applyBorder="1" applyAlignment="1">
      <alignment vertical="center"/>
    </xf>
    <xf numFmtId="0" fontId="12" fillId="0" borderId="0" xfId="0" applyFont="1" applyAlignment="1">
      <alignment horizontal="left" vertical="center"/>
    </xf>
    <xf numFmtId="0" fontId="12" fillId="0" borderId="0" xfId="0" applyFont="1" applyAlignment="1">
      <alignment horizontal="left" vertical="center" wrapText="1"/>
    </xf>
    <xf numFmtId="167" fontId="12" fillId="0" borderId="0" xfId="0" applyNumberFormat="1" applyFont="1" applyAlignment="1">
      <alignment vertical="center"/>
    </xf>
    <xf numFmtId="0" fontId="12" fillId="0" borderId="0" xfId="0" applyFont="1" applyAlignment="1" applyProtection="1">
      <alignment vertical="center"/>
      <protection locked="0"/>
    </xf>
    <xf numFmtId="0" fontId="12" fillId="0" borderId="14" xfId="0" applyFont="1" applyBorder="1" applyAlignment="1">
      <alignment vertical="center"/>
    </xf>
    <xf numFmtId="0" fontId="12" fillId="0" borderId="0" xfId="0" applyFont="1" applyBorder="1" applyAlignment="1">
      <alignment vertical="center"/>
    </xf>
    <xf numFmtId="0" fontId="12" fillId="0" borderId="15" xfId="0" applyFont="1" applyBorder="1" applyAlignment="1">
      <alignment vertical="center"/>
    </xf>
    <xf numFmtId="0" fontId="10" fillId="0" borderId="19" xfId="0" applyFont="1" applyBorder="1" applyAlignment="1">
      <alignment vertical="center"/>
    </xf>
    <xf numFmtId="0" fontId="10" fillId="0" borderId="20" xfId="0" applyFont="1" applyBorder="1" applyAlignment="1">
      <alignment vertical="center"/>
    </xf>
    <xf numFmtId="0" fontId="10" fillId="0" borderId="21" xfId="0" applyFont="1" applyBorder="1" applyAlignment="1">
      <alignment vertical="center"/>
    </xf>
    <xf numFmtId="167" fontId="24" fillId="3" borderId="22" xfId="0" applyNumberFormat="1" applyFont="1" applyFill="1" applyBorder="1" applyAlignment="1" applyProtection="1">
      <alignment vertical="center"/>
      <protection locked="0"/>
    </xf>
    <xf numFmtId="0" fontId="40" fillId="0" borderId="0" xfId="0" applyFont="1" applyAlignment="1">
      <alignment horizontal="left" vertical="center"/>
    </xf>
    <xf numFmtId="0" fontId="13" fillId="0" borderId="3" xfId="0" applyFont="1" applyBorder="1" applyAlignment="1"/>
    <xf numFmtId="0" fontId="13" fillId="0" borderId="0" xfId="0" applyFont="1" applyAlignment="1">
      <alignment horizontal="left"/>
    </xf>
    <xf numFmtId="0" fontId="13" fillId="0" borderId="0" xfId="0" applyFont="1" applyAlignment="1" applyProtection="1">
      <protection locked="0"/>
    </xf>
    <xf numFmtId="4" fontId="13" fillId="0" borderId="0" xfId="0" applyNumberFormat="1" applyFont="1" applyAlignment="1"/>
    <xf numFmtId="0" fontId="13" fillId="0" borderId="14" xfId="0" applyFont="1" applyBorder="1" applyAlignment="1"/>
    <xf numFmtId="0" fontId="13" fillId="0" borderId="0" xfId="0" applyFont="1" applyBorder="1" applyAlignment="1"/>
    <xf numFmtId="166" fontId="13" fillId="0" borderId="0" xfId="0" applyNumberFormat="1" applyFont="1" applyBorder="1" applyAlignment="1"/>
    <xf numFmtId="166" fontId="13" fillId="0" borderId="15" xfId="0" applyNumberFormat="1" applyFont="1" applyBorder="1" applyAlignment="1"/>
    <xf numFmtId="0" fontId="13" fillId="0" borderId="0" xfId="0" applyFont="1" applyAlignment="1">
      <alignment horizontal="center"/>
    </xf>
    <xf numFmtId="4" fontId="13" fillId="0" borderId="0" xfId="0" applyNumberFormat="1" applyFont="1" applyAlignment="1">
      <alignment vertical="center"/>
    </xf>
    <xf numFmtId="0" fontId="37" fillId="3" borderId="19" xfId="0" applyFont="1" applyFill="1" applyBorder="1" applyAlignment="1" applyProtection="1">
      <alignment horizontal="left" vertical="center"/>
      <protection locked="0"/>
    </xf>
    <xf numFmtId="0" fontId="37" fillId="0" borderId="20" xfId="0" applyFont="1" applyBorder="1" applyAlignment="1">
      <alignment horizontal="center" vertical="center"/>
    </xf>
    <xf numFmtId="0" fontId="9" fillId="0" borderId="19" xfId="0" applyFont="1" applyBorder="1" applyAlignment="1">
      <alignment vertical="center"/>
    </xf>
    <xf numFmtId="0" fontId="9" fillId="0" borderId="20" xfId="0" applyFont="1" applyBorder="1" applyAlignment="1">
      <alignment vertical="center"/>
    </xf>
    <xf numFmtId="0" fontId="9" fillId="0" borderId="21" xfId="0" applyFont="1" applyBorder="1" applyAlignment="1">
      <alignment vertical="center"/>
    </xf>
    <xf numFmtId="0" fontId="4" fillId="0" borderId="0" xfId="0" applyFont="1" applyAlignment="1">
      <alignment horizontal="left" vertical="center" wrapText="1"/>
    </xf>
    <xf numFmtId="0" fontId="41" fillId="0" borderId="16" xfId="0" applyFont="1" applyBorder="1" applyAlignment="1">
      <alignment horizontal="left" vertical="center" wrapText="1"/>
    </xf>
    <xf numFmtId="0" fontId="41" fillId="0" borderId="22" xfId="0" applyFont="1" applyBorder="1" applyAlignment="1">
      <alignment horizontal="left" vertical="center" wrapText="1"/>
    </xf>
    <xf numFmtId="0" fontId="41" fillId="0" borderId="22" xfId="0" applyFont="1" applyBorder="1" applyAlignment="1">
      <alignment horizontal="left" vertical="center"/>
    </xf>
    <xf numFmtId="167" fontId="41" fillId="0" borderId="18" xfId="0" applyNumberFormat="1" applyFont="1" applyBorder="1" applyAlignment="1">
      <alignment vertical="center"/>
    </xf>
    <xf numFmtId="0" fontId="0" fillId="0" borderId="0" xfId="0" applyFont="1" applyAlignment="1">
      <alignment horizontal="left" vertical="center" wrapText="1"/>
    </xf>
    <xf numFmtId="167" fontId="0" fillId="0" borderId="0" xfId="0" applyNumberFormat="1" applyFont="1" applyAlignment="1">
      <alignment vertical="center"/>
    </xf>
    <xf numFmtId="0" fontId="36" fillId="0" borderId="0" xfId="0" applyFont="1" applyAlignment="1">
      <alignment horizontal="left" vertical="center"/>
    </xf>
    <xf numFmtId="0" fontId="44" fillId="0" borderId="22" xfId="0" applyFont="1" applyBorder="1" applyAlignment="1" applyProtection="1">
      <alignment horizontal="left" vertical="center" wrapText="1"/>
      <protection locked="0"/>
    </xf>
    <xf numFmtId="4" fontId="37" fillId="6" borderId="22" xfId="0" applyNumberFormat="1" applyFont="1" applyFill="1" applyBorder="1" applyAlignment="1" applyProtection="1">
      <alignment vertical="center"/>
      <protection locked="0"/>
    </xf>
    <xf numFmtId="0" fontId="46" fillId="0" borderId="22" xfId="0" applyFont="1" applyBorder="1" applyAlignment="1" applyProtection="1">
      <alignment horizontal="left" vertical="center" wrapText="1"/>
      <protection locked="0"/>
    </xf>
    <xf numFmtId="4" fontId="30" fillId="0" borderId="0" xfId="0" applyNumberFormat="1" applyFont="1" applyAlignment="1">
      <alignment vertical="center"/>
    </xf>
    <xf numFmtId="0" fontId="30" fillId="0" borderId="0" xfId="0" applyFont="1" applyAlignment="1">
      <alignment vertical="center"/>
    </xf>
    <xf numFmtId="4" fontId="30" fillId="0" borderId="0" xfId="0" applyNumberFormat="1" applyFont="1" applyAlignment="1">
      <alignment horizontal="right" vertical="center"/>
    </xf>
    <xf numFmtId="4" fontId="7" fillId="0" borderId="0" xfId="0" applyNumberFormat="1" applyFont="1" applyAlignment="1">
      <alignment vertical="center"/>
    </xf>
    <xf numFmtId="0" fontId="7" fillId="0" borderId="0" xfId="0" applyFont="1" applyAlignment="1">
      <alignment vertical="center"/>
    </xf>
    <xf numFmtId="4" fontId="26" fillId="0" borderId="0" xfId="0" applyNumberFormat="1" applyFont="1" applyAlignment="1">
      <alignment horizontal="right" vertical="center"/>
    </xf>
    <xf numFmtId="4" fontId="26" fillId="0" borderId="0" xfId="0" applyNumberFormat="1" applyFont="1" applyAlignment="1">
      <alignment vertical="center"/>
    </xf>
    <xf numFmtId="0" fontId="24" fillId="5" borderId="7" xfId="0" applyFont="1" applyFill="1" applyBorder="1" applyAlignment="1">
      <alignment horizontal="center" vertical="center"/>
    </xf>
    <xf numFmtId="0" fontId="24" fillId="5" borderId="7" xfId="0" applyFont="1" applyFill="1" applyBorder="1" applyAlignment="1">
      <alignment horizontal="left" vertical="center"/>
    </xf>
    <xf numFmtId="0" fontId="24" fillId="5" borderId="8" xfId="0" applyFont="1" applyFill="1" applyBorder="1" applyAlignment="1">
      <alignment horizontal="left" vertical="center"/>
    </xf>
    <xf numFmtId="0" fontId="15" fillId="2" borderId="0" xfId="0" applyFont="1" applyFill="1" applyAlignment="1">
      <alignment horizontal="center" vertical="center"/>
    </xf>
    <xf numFmtId="0" fontId="0" fillId="0" borderId="0" xfId="0"/>
    <xf numFmtId="0" fontId="24" fillId="5" borderId="7" xfId="0" applyFont="1" applyFill="1" applyBorder="1" applyAlignment="1">
      <alignment horizontal="right" vertical="center"/>
    </xf>
    <xf numFmtId="0" fontId="2" fillId="0" borderId="0" xfId="0" applyFont="1" applyAlignment="1">
      <alignment vertical="center" wrapText="1"/>
    </xf>
    <xf numFmtId="0" fontId="2" fillId="0" borderId="0" xfId="0" applyFont="1" applyAlignment="1">
      <alignment vertical="center"/>
    </xf>
    <xf numFmtId="165" fontId="2" fillId="0" borderId="0" xfId="0" applyNumberFormat="1" applyFont="1" applyAlignment="1">
      <alignment horizontal="left" vertical="center"/>
    </xf>
    <xf numFmtId="0" fontId="22" fillId="0" borderId="11" xfId="0" applyFont="1" applyBorder="1" applyAlignment="1">
      <alignment horizontal="center" vertical="center"/>
    </xf>
    <xf numFmtId="0" fontId="22" fillId="0" borderId="12" xfId="0" applyFont="1" applyBorder="1" applyAlignment="1">
      <alignment horizontal="left" vertical="center"/>
    </xf>
    <xf numFmtId="0" fontId="23" fillId="0" borderId="14" xfId="0" applyFont="1" applyBorder="1" applyAlignment="1">
      <alignment horizontal="left" vertical="center"/>
    </xf>
    <xf numFmtId="0" fontId="23" fillId="0" borderId="0" xfId="0" applyFont="1" applyBorder="1" applyAlignment="1">
      <alignment horizontal="left" vertical="center"/>
    </xf>
    <xf numFmtId="4" fontId="20" fillId="0" borderId="0" xfId="0" applyNumberFormat="1" applyFont="1" applyAlignment="1">
      <alignment vertical="center"/>
    </xf>
    <xf numFmtId="0" fontId="1" fillId="0" borderId="0" xfId="0" applyFont="1" applyAlignment="1">
      <alignment vertical="center"/>
    </xf>
    <xf numFmtId="164" fontId="1" fillId="0" borderId="0" xfId="0" applyNumberFormat="1" applyFont="1" applyAlignment="1">
      <alignment horizontal="left" vertical="center"/>
    </xf>
    <xf numFmtId="4" fontId="4" fillId="4" borderId="7" xfId="0" applyNumberFormat="1" applyFont="1" applyFill="1" applyBorder="1" applyAlignment="1">
      <alignment vertical="center"/>
    </xf>
    <xf numFmtId="0" fontId="0" fillId="4" borderId="7" xfId="0" applyFont="1" applyFill="1" applyBorder="1" applyAlignment="1">
      <alignment vertical="center"/>
    </xf>
    <xf numFmtId="0" fontId="0" fillId="4" borderId="8" xfId="0" applyFont="1" applyFill="1" applyBorder="1" applyAlignment="1">
      <alignment vertical="center"/>
    </xf>
    <xf numFmtId="0" fontId="4" fillId="4" borderId="7" xfId="0" applyFont="1" applyFill="1" applyBorder="1" applyAlignment="1">
      <alignment horizontal="left" vertical="center"/>
    </xf>
    <xf numFmtId="0" fontId="32" fillId="0" borderId="0" xfId="0" applyFont="1" applyAlignment="1">
      <alignment horizontal="left" vertical="center" wrapText="1"/>
    </xf>
    <xf numFmtId="0" fontId="29" fillId="0" borderId="0" xfId="0" applyFont="1" applyAlignment="1">
      <alignment horizontal="left" vertical="center" wrapText="1"/>
    </xf>
    <xf numFmtId="0" fontId="18" fillId="0" borderId="0" xfId="0" applyFont="1" applyAlignment="1">
      <alignment horizontal="left" vertical="top" wrapText="1"/>
    </xf>
    <xf numFmtId="0" fontId="18" fillId="0" borderId="0" xfId="0" applyFont="1" applyAlignment="1">
      <alignment horizontal="left" vertical="center"/>
    </xf>
    <xf numFmtId="0" fontId="20" fillId="0" borderId="0" xfId="0" applyFont="1" applyAlignment="1">
      <alignment horizontal="left" vertical="center"/>
    </xf>
    <xf numFmtId="0" fontId="2" fillId="0" borderId="0" xfId="0" applyFont="1" applyAlignment="1">
      <alignment horizontal="left" vertical="center"/>
    </xf>
    <xf numFmtId="0" fontId="3" fillId="0" borderId="0" xfId="0" applyFont="1" applyAlignment="1">
      <alignment horizontal="left" vertical="top" wrapText="1"/>
    </xf>
    <xf numFmtId="49" fontId="2" fillId="3" borderId="0" xfId="0" applyNumberFormat="1" applyFont="1" applyFill="1" applyAlignment="1" applyProtection="1">
      <alignment horizontal="left" vertical="center"/>
      <protection locked="0"/>
    </xf>
    <xf numFmtId="49" fontId="2" fillId="0" borderId="0" xfId="0" applyNumberFormat="1" applyFont="1" applyAlignment="1">
      <alignment horizontal="left" vertical="center"/>
    </xf>
    <xf numFmtId="0" fontId="2" fillId="0" borderId="0" xfId="0" applyFont="1" applyAlignment="1">
      <alignment horizontal="left" vertical="center" wrapText="1"/>
    </xf>
    <xf numFmtId="4" fontId="19" fillId="0" borderId="5" xfId="0" applyNumberFormat="1" applyFont="1" applyBorder="1" applyAlignment="1">
      <alignment vertical="center"/>
    </xf>
    <xf numFmtId="0" fontId="0" fillId="0" borderId="5" xfId="0" applyFont="1" applyBorder="1" applyAlignment="1">
      <alignment vertical="center"/>
    </xf>
    <xf numFmtId="0" fontId="1" fillId="0" borderId="0" xfId="0" applyFont="1" applyAlignment="1">
      <alignment horizontal="right" vertical="center"/>
    </xf>
    <xf numFmtId="0" fontId="3" fillId="0" borderId="0" xfId="0" applyFont="1" applyAlignment="1">
      <alignment horizontal="left" vertical="center" wrapText="1"/>
    </xf>
    <xf numFmtId="0" fontId="3" fillId="0" borderId="0" xfId="0" applyFont="1" applyAlignment="1">
      <alignment vertical="center"/>
    </xf>
    <xf numFmtId="0" fontId="24" fillId="5" borderId="6" xfId="0" applyFont="1" applyFill="1" applyBorder="1" applyAlignment="1">
      <alignment horizontal="center" vertical="center"/>
    </xf>
    <xf numFmtId="0" fontId="0" fillId="0" borderId="0" xfId="0" applyFont="1" applyAlignment="1">
      <alignment vertical="center"/>
    </xf>
    <xf numFmtId="0" fontId="1" fillId="0" borderId="0" xfId="0" applyFont="1" applyAlignment="1">
      <alignment horizontal="left" vertical="center" wrapText="1"/>
    </xf>
    <xf numFmtId="0" fontId="1" fillId="0" borderId="0" xfId="0" applyFont="1" applyAlignment="1">
      <alignment horizontal="left" vertical="center"/>
    </xf>
    <xf numFmtId="0" fontId="2" fillId="3" borderId="0" xfId="0" applyFont="1" applyFill="1" applyAlignment="1" applyProtection="1">
      <alignment horizontal="left" vertical="center"/>
      <protection locked="0"/>
    </xf>
    <xf numFmtId="14" fontId="2" fillId="3" borderId="0" xfId="0" applyNumberFormat="1" applyFont="1" applyFill="1" applyAlignment="1" applyProtection="1">
      <alignment horizontal="left" vertical="center"/>
      <protection locked="0"/>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10.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1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1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1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1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1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1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17.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7.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8.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9.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0.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9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A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B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C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D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E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F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7.xml><?xml version="1.0" encoding="utf-8"?>
<xdr:wsDr xmlns:xdr="http://schemas.openxmlformats.org/drawingml/2006/spreadsheetDrawing" xmlns:a="http://schemas.openxmlformats.org/drawingml/2006/main">
  <xdr:absoluteAnchor>
    <xdr:pos x="0" y="0"/>
    <xdr:ext cx="286385" cy="286385"/>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10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2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3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4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5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6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7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8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2.bin"/></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15.xml"/></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7.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M114"/>
  <sheetViews>
    <sheetView showGridLines="0" workbookViewId="0">
      <selection activeCell="AN9" sqref="AN9"/>
    </sheetView>
  </sheetViews>
  <sheetFormatPr defaultRowHeight="11.25"/>
  <cols>
    <col min="1" max="1" width="8.33203125" style="1" customWidth="1"/>
    <col min="2" max="2" width="1.6640625" style="1" customWidth="1"/>
    <col min="3" max="3" width="4.1640625" style="1" customWidth="1"/>
    <col min="4" max="33" width="2.6640625" style="1" customWidth="1"/>
    <col min="34" max="34" width="3.33203125" style="1" customWidth="1"/>
    <col min="35" max="35" width="31.6640625" style="1" customWidth="1"/>
    <col min="36" max="37" width="2.5" style="1" customWidth="1"/>
    <col min="38" max="38" width="8.33203125" style="1" customWidth="1"/>
    <col min="39" max="39" width="3.33203125" style="1" customWidth="1"/>
    <col min="40" max="40" width="13.33203125" style="1" customWidth="1"/>
    <col min="41" max="41" width="7.5" style="1" customWidth="1"/>
    <col min="42" max="42" width="4.1640625" style="1" customWidth="1"/>
    <col min="43" max="43" width="15.6640625" style="1" hidden="1" customWidth="1"/>
    <col min="44" max="44" width="13.6640625" style="1" customWidth="1"/>
    <col min="45" max="47" width="25.83203125" style="1" hidden="1" customWidth="1"/>
    <col min="48" max="49" width="21.6640625" style="1" hidden="1" customWidth="1"/>
    <col min="50" max="51" width="25" style="1" hidden="1" customWidth="1"/>
    <col min="52" max="52" width="21.6640625" style="1" hidden="1" customWidth="1"/>
    <col min="53" max="53" width="19.1640625" style="1" hidden="1" customWidth="1"/>
    <col min="54" max="54" width="25" style="1" hidden="1" customWidth="1"/>
    <col min="55" max="55" width="21.6640625" style="1" hidden="1" customWidth="1"/>
    <col min="56" max="56" width="19.1640625" style="1" hidden="1" customWidth="1"/>
    <col min="57" max="57" width="66.5" style="1" customWidth="1"/>
    <col min="71" max="91" width="9.33203125" style="1" hidden="1"/>
  </cols>
  <sheetData>
    <row r="1" spans="1:74">
      <c r="A1" s="18" t="s">
        <v>0</v>
      </c>
      <c r="AZ1" s="18" t="s">
        <v>1</v>
      </c>
      <c r="BA1" s="18" t="s">
        <v>2</v>
      </c>
      <c r="BB1" s="18" t="s">
        <v>1</v>
      </c>
      <c r="BT1" s="18" t="s">
        <v>3</v>
      </c>
      <c r="BU1" s="18" t="s">
        <v>3</v>
      </c>
      <c r="BV1" s="18" t="s">
        <v>4</v>
      </c>
    </row>
    <row r="2" spans="1:74" s="1" customFormat="1" ht="36.950000000000003" customHeight="1">
      <c r="AR2" s="255" t="s">
        <v>5</v>
      </c>
      <c r="AS2" s="256"/>
      <c r="AT2" s="256"/>
      <c r="AU2" s="256"/>
      <c r="AV2" s="256"/>
      <c r="AW2" s="256"/>
      <c r="AX2" s="256"/>
      <c r="AY2" s="256"/>
      <c r="AZ2" s="256"/>
      <c r="BA2" s="256"/>
      <c r="BB2" s="256"/>
      <c r="BC2" s="256"/>
      <c r="BD2" s="256"/>
      <c r="BE2" s="256"/>
      <c r="BS2" s="19" t="s">
        <v>6</v>
      </c>
      <c r="BT2" s="19" t="s">
        <v>7</v>
      </c>
    </row>
    <row r="3" spans="1:74" s="1" customFormat="1" ht="6.95" customHeight="1">
      <c r="B3" s="20"/>
      <c r="C3" s="21"/>
      <c r="D3" s="21"/>
      <c r="E3" s="21"/>
      <c r="F3" s="21"/>
      <c r="G3" s="21"/>
      <c r="H3" s="21"/>
      <c r="I3" s="21"/>
      <c r="J3" s="21"/>
      <c r="K3" s="21"/>
      <c r="L3" s="21"/>
      <c r="M3" s="21"/>
      <c r="N3" s="21"/>
      <c r="O3" s="21"/>
      <c r="P3" s="21"/>
      <c r="Q3" s="21"/>
      <c r="R3" s="21"/>
      <c r="S3" s="21"/>
      <c r="T3" s="21"/>
      <c r="U3" s="21"/>
      <c r="V3" s="21"/>
      <c r="W3" s="21"/>
      <c r="X3" s="21"/>
      <c r="Y3" s="21"/>
      <c r="Z3" s="21"/>
      <c r="AA3" s="21"/>
      <c r="AB3" s="21"/>
      <c r="AC3" s="21"/>
      <c r="AD3" s="21"/>
      <c r="AE3" s="21"/>
      <c r="AF3" s="21"/>
      <c r="AG3" s="21"/>
      <c r="AH3" s="21"/>
      <c r="AI3" s="21"/>
      <c r="AJ3" s="21"/>
      <c r="AK3" s="21"/>
      <c r="AL3" s="21"/>
      <c r="AM3" s="21"/>
      <c r="AN3" s="21"/>
      <c r="AO3" s="21"/>
      <c r="AP3" s="21"/>
      <c r="AQ3" s="21"/>
      <c r="AR3" s="22"/>
      <c r="BS3" s="19" t="s">
        <v>6</v>
      </c>
      <c r="BT3" s="19" t="s">
        <v>8</v>
      </c>
    </row>
    <row r="4" spans="1:74" s="1" customFormat="1" ht="24.95" customHeight="1">
      <c r="B4" s="22"/>
      <c r="D4" s="23" t="s">
        <v>9</v>
      </c>
      <c r="AR4" s="22"/>
      <c r="AS4" s="24" t="s">
        <v>10</v>
      </c>
      <c r="BE4" s="25" t="s">
        <v>11</v>
      </c>
      <c r="BS4" s="19" t="s">
        <v>12</v>
      </c>
    </row>
    <row r="5" spans="1:74" s="1" customFormat="1" ht="12" customHeight="1">
      <c r="B5" s="22"/>
      <c r="D5" s="26" t="s">
        <v>13</v>
      </c>
      <c r="K5" s="277" t="s">
        <v>14</v>
      </c>
      <c r="L5" s="256"/>
      <c r="M5" s="256"/>
      <c r="N5" s="256"/>
      <c r="O5" s="256"/>
      <c r="P5" s="256"/>
      <c r="Q5" s="256"/>
      <c r="R5" s="256"/>
      <c r="S5" s="256"/>
      <c r="T5" s="256"/>
      <c r="U5" s="256"/>
      <c r="V5" s="256"/>
      <c r="W5" s="256"/>
      <c r="X5" s="256"/>
      <c r="Y5" s="256"/>
      <c r="Z5" s="256"/>
      <c r="AA5" s="256"/>
      <c r="AB5" s="256"/>
      <c r="AC5" s="256"/>
      <c r="AD5" s="256"/>
      <c r="AE5" s="256"/>
      <c r="AF5" s="256"/>
      <c r="AG5" s="256"/>
      <c r="AH5" s="256"/>
      <c r="AI5" s="256"/>
      <c r="AJ5" s="256"/>
      <c r="AR5" s="22"/>
      <c r="BE5" s="274" t="s">
        <v>15</v>
      </c>
      <c r="BS5" s="19" t="s">
        <v>6</v>
      </c>
    </row>
    <row r="6" spans="1:74" s="1" customFormat="1" ht="36.950000000000003" customHeight="1">
      <c r="B6" s="22"/>
      <c r="D6" s="28" t="s">
        <v>16</v>
      </c>
      <c r="K6" s="278" t="s">
        <v>17</v>
      </c>
      <c r="L6" s="256"/>
      <c r="M6" s="256"/>
      <c r="N6" s="256"/>
      <c r="O6" s="256"/>
      <c r="P6" s="256"/>
      <c r="Q6" s="256"/>
      <c r="R6" s="256"/>
      <c r="S6" s="256"/>
      <c r="T6" s="256"/>
      <c r="U6" s="256"/>
      <c r="V6" s="256"/>
      <c r="W6" s="256"/>
      <c r="X6" s="256"/>
      <c r="Y6" s="256"/>
      <c r="Z6" s="256"/>
      <c r="AA6" s="256"/>
      <c r="AB6" s="256"/>
      <c r="AC6" s="256"/>
      <c r="AD6" s="256"/>
      <c r="AE6" s="256"/>
      <c r="AF6" s="256"/>
      <c r="AG6" s="256"/>
      <c r="AH6" s="256"/>
      <c r="AI6" s="256"/>
      <c r="AJ6" s="256"/>
      <c r="AR6" s="22"/>
      <c r="BE6" s="275"/>
      <c r="BS6" s="19" t="s">
        <v>6</v>
      </c>
    </row>
    <row r="7" spans="1:74" s="1" customFormat="1" ht="12" customHeight="1">
      <c r="B7" s="22"/>
      <c r="D7" s="29" t="s">
        <v>18</v>
      </c>
      <c r="K7" s="27" t="s">
        <v>1</v>
      </c>
      <c r="AK7" s="29" t="s">
        <v>19</v>
      </c>
      <c r="AN7" s="27" t="s">
        <v>1</v>
      </c>
      <c r="AR7" s="22"/>
      <c r="BE7" s="275"/>
      <c r="BS7" s="19" t="s">
        <v>6</v>
      </c>
    </row>
    <row r="8" spans="1:74" s="1" customFormat="1" ht="12" customHeight="1">
      <c r="B8" s="22"/>
      <c r="D8" s="29" t="s">
        <v>20</v>
      </c>
      <c r="K8" s="27" t="s">
        <v>21</v>
      </c>
      <c r="AK8" s="29" t="s">
        <v>22</v>
      </c>
      <c r="AN8" s="292">
        <v>45072</v>
      </c>
      <c r="AR8" s="22"/>
      <c r="BE8" s="275"/>
      <c r="BS8" s="19" t="s">
        <v>6</v>
      </c>
    </row>
    <row r="9" spans="1:74" s="1" customFormat="1" ht="14.45" customHeight="1">
      <c r="B9" s="22"/>
      <c r="AR9" s="22"/>
      <c r="BE9" s="275"/>
      <c r="BS9" s="19" t="s">
        <v>6</v>
      </c>
    </row>
    <row r="10" spans="1:74" s="1" customFormat="1" ht="12" customHeight="1">
      <c r="B10" s="22"/>
      <c r="D10" s="29" t="s">
        <v>23</v>
      </c>
      <c r="AK10" s="29" t="s">
        <v>24</v>
      </c>
      <c r="AN10" s="27" t="s">
        <v>1</v>
      </c>
      <c r="AR10" s="22"/>
      <c r="BE10" s="275"/>
      <c r="BS10" s="19" t="s">
        <v>6</v>
      </c>
    </row>
    <row r="11" spans="1:74" s="1" customFormat="1" ht="18.399999999999999" customHeight="1">
      <c r="B11" s="22"/>
      <c r="E11" s="27" t="s">
        <v>21</v>
      </c>
      <c r="AK11" s="29" t="s">
        <v>25</v>
      </c>
      <c r="AN11" s="27" t="s">
        <v>1</v>
      </c>
      <c r="AR11" s="22"/>
      <c r="BE11" s="275"/>
      <c r="BS11" s="19" t="s">
        <v>6</v>
      </c>
    </row>
    <row r="12" spans="1:74" s="1" customFormat="1" ht="6.95" customHeight="1">
      <c r="B12" s="22"/>
      <c r="AR12" s="22"/>
      <c r="BE12" s="275"/>
      <c r="BS12" s="19" t="s">
        <v>6</v>
      </c>
    </row>
    <row r="13" spans="1:74" s="1" customFormat="1" ht="12" customHeight="1">
      <c r="B13" s="22"/>
      <c r="D13" s="29" t="s">
        <v>26</v>
      </c>
      <c r="AK13" s="29" t="s">
        <v>24</v>
      </c>
      <c r="AN13" s="31" t="s">
        <v>27</v>
      </c>
      <c r="AR13" s="22"/>
      <c r="BE13" s="275"/>
      <c r="BS13" s="19" t="s">
        <v>6</v>
      </c>
    </row>
    <row r="14" spans="1:74" ht="12.75">
      <c r="B14" s="22"/>
      <c r="E14" s="279" t="s">
        <v>27</v>
      </c>
      <c r="F14" s="280"/>
      <c r="G14" s="280"/>
      <c r="H14" s="280"/>
      <c r="I14" s="280"/>
      <c r="J14" s="280"/>
      <c r="K14" s="280"/>
      <c r="L14" s="280"/>
      <c r="M14" s="280"/>
      <c r="N14" s="280"/>
      <c r="O14" s="280"/>
      <c r="P14" s="280"/>
      <c r="Q14" s="280"/>
      <c r="R14" s="280"/>
      <c r="S14" s="280"/>
      <c r="T14" s="280"/>
      <c r="U14" s="280"/>
      <c r="V14" s="280"/>
      <c r="W14" s="280"/>
      <c r="X14" s="280"/>
      <c r="Y14" s="280"/>
      <c r="Z14" s="280"/>
      <c r="AA14" s="280"/>
      <c r="AB14" s="280"/>
      <c r="AC14" s="280"/>
      <c r="AD14" s="280"/>
      <c r="AE14" s="280"/>
      <c r="AF14" s="280"/>
      <c r="AG14" s="280"/>
      <c r="AH14" s="280"/>
      <c r="AI14" s="280"/>
      <c r="AJ14" s="280"/>
      <c r="AK14" s="29" t="s">
        <v>25</v>
      </c>
      <c r="AN14" s="31" t="s">
        <v>27</v>
      </c>
      <c r="AR14" s="22"/>
      <c r="BE14" s="275"/>
      <c r="BS14" s="19" t="s">
        <v>6</v>
      </c>
    </row>
    <row r="15" spans="1:74" s="1" customFormat="1" ht="6.95" customHeight="1">
      <c r="B15" s="22"/>
      <c r="AR15" s="22"/>
      <c r="BE15" s="275"/>
      <c r="BS15" s="19" t="s">
        <v>3</v>
      </c>
    </row>
    <row r="16" spans="1:74" s="1" customFormat="1" ht="12" customHeight="1">
      <c r="B16" s="22"/>
      <c r="D16" s="29" t="s">
        <v>28</v>
      </c>
      <c r="AK16" s="29" t="s">
        <v>24</v>
      </c>
      <c r="AN16" s="27" t="s">
        <v>1</v>
      </c>
      <c r="AR16" s="22"/>
      <c r="BE16" s="275"/>
      <c r="BS16" s="19" t="s">
        <v>3</v>
      </c>
    </row>
    <row r="17" spans="1:71" s="1" customFormat="1" ht="18.399999999999999" customHeight="1">
      <c r="B17" s="22"/>
      <c r="E17" s="27" t="s">
        <v>21</v>
      </c>
      <c r="AK17" s="29" t="s">
        <v>25</v>
      </c>
      <c r="AN17" s="27" t="s">
        <v>1</v>
      </c>
      <c r="AR17" s="22"/>
      <c r="BE17" s="275"/>
      <c r="BS17" s="19" t="s">
        <v>29</v>
      </c>
    </row>
    <row r="18" spans="1:71" s="1" customFormat="1" ht="6.95" customHeight="1">
      <c r="B18" s="22"/>
      <c r="AR18" s="22"/>
      <c r="BE18" s="275"/>
      <c r="BS18" s="19" t="s">
        <v>6</v>
      </c>
    </row>
    <row r="19" spans="1:71" s="1" customFormat="1" ht="12" customHeight="1">
      <c r="B19" s="22"/>
      <c r="D19" s="29" t="s">
        <v>30</v>
      </c>
      <c r="AK19" s="29" t="s">
        <v>24</v>
      </c>
      <c r="AN19" s="27" t="s">
        <v>1</v>
      </c>
      <c r="AR19" s="22"/>
      <c r="BE19" s="275"/>
      <c r="BS19" s="19" t="s">
        <v>6</v>
      </c>
    </row>
    <row r="20" spans="1:71" s="1" customFormat="1" ht="18.399999999999999" customHeight="1">
      <c r="B20" s="22"/>
      <c r="E20" s="27" t="s">
        <v>21</v>
      </c>
      <c r="AK20" s="29" t="s">
        <v>25</v>
      </c>
      <c r="AN20" s="27" t="s">
        <v>1</v>
      </c>
      <c r="AR20" s="22"/>
      <c r="BE20" s="275"/>
      <c r="BS20" s="19" t="s">
        <v>3</v>
      </c>
    </row>
    <row r="21" spans="1:71" s="1" customFormat="1" ht="6.95" customHeight="1">
      <c r="B21" s="22"/>
      <c r="AR21" s="22"/>
      <c r="BE21" s="275"/>
    </row>
    <row r="22" spans="1:71" s="1" customFormat="1" ht="12" customHeight="1">
      <c r="B22" s="22"/>
      <c r="D22" s="29" t="s">
        <v>31</v>
      </c>
      <c r="AR22" s="22"/>
      <c r="BE22" s="275"/>
    </row>
    <row r="23" spans="1:71" s="1" customFormat="1" ht="16.5" customHeight="1">
      <c r="B23" s="22"/>
      <c r="E23" s="281" t="s">
        <v>1</v>
      </c>
      <c r="F23" s="281"/>
      <c r="G23" s="281"/>
      <c r="H23" s="281"/>
      <c r="I23" s="281"/>
      <c r="J23" s="281"/>
      <c r="K23" s="281"/>
      <c r="L23" s="281"/>
      <c r="M23" s="281"/>
      <c r="N23" s="281"/>
      <c r="O23" s="281"/>
      <c r="P23" s="281"/>
      <c r="Q23" s="281"/>
      <c r="R23" s="281"/>
      <c r="S23" s="281"/>
      <c r="T23" s="281"/>
      <c r="U23" s="281"/>
      <c r="V23" s="281"/>
      <c r="W23" s="281"/>
      <c r="X23" s="281"/>
      <c r="Y23" s="281"/>
      <c r="Z23" s="281"/>
      <c r="AA23" s="281"/>
      <c r="AB23" s="281"/>
      <c r="AC23" s="281"/>
      <c r="AD23" s="281"/>
      <c r="AE23" s="281"/>
      <c r="AF23" s="281"/>
      <c r="AG23" s="281"/>
      <c r="AH23" s="281"/>
      <c r="AI23" s="281"/>
      <c r="AJ23" s="281"/>
      <c r="AK23" s="281"/>
      <c r="AL23" s="281"/>
      <c r="AM23" s="281"/>
      <c r="AN23" s="281"/>
      <c r="AR23" s="22"/>
      <c r="BE23" s="275"/>
    </row>
    <row r="24" spans="1:71" s="1" customFormat="1" ht="6.95" customHeight="1">
      <c r="B24" s="22"/>
      <c r="AR24" s="22"/>
      <c r="BE24" s="275"/>
    </row>
    <row r="25" spans="1:71" s="1" customFormat="1" ht="6.95" customHeight="1">
      <c r="B25" s="22"/>
      <c r="D25" s="33"/>
      <c r="E25" s="33"/>
      <c r="F25" s="33"/>
      <c r="G25" s="33"/>
      <c r="H25" s="33"/>
      <c r="I25" s="33"/>
      <c r="J25" s="33"/>
      <c r="K25" s="33"/>
      <c r="L25" s="33"/>
      <c r="M25" s="33"/>
      <c r="N25" s="33"/>
      <c r="O25" s="33"/>
      <c r="P25" s="33"/>
      <c r="Q25" s="33"/>
      <c r="R25" s="33"/>
      <c r="S25" s="33"/>
      <c r="T25" s="33"/>
      <c r="U25" s="33"/>
      <c r="V25" s="33"/>
      <c r="W25" s="33"/>
      <c r="X25" s="33"/>
      <c r="Y25" s="33"/>
      <c r="Z25" s="33"/>
      <c r="AA25" s="33"/>
      <c r="AB25" s="33"/>
      <c r="AC25" s="33"/>
      <c r="AD25" s="33"/>
      <c r="AE25" s="33"/>
      <c r="AF25" s="33"/>
      <c r="AG25" s="33"/>
      <c r="AH25" s="33"/>
      <c r="AI25" s="33"/>
      <c r="AJ25" s="33"/>
      <c r="AK25" s="33"/>
      <c r="AL25" s="33"/>
      <c r="AM25" s="33"/>
      <c r="AN25" s="33"/>
      <c r="AO25" s="33"/>
      <c r="AR25" s="22"/>
      <c r="BE25" s="275"/>
    </row>
    <row r="26" spans="1:71" s="2" customFormat="1" ht="25.9" customHeight="1">
      <c r="A26" s="34"/>
      <c r="B26" s="35"/>
      <c r="C26" s="34"/>
      <c r="D26" s="36" t="s">
        <v>32</v>
      </c>
      <c r="E26" s="37"/>
      <c r="F26" s="37"/>
      <c r="G26" s="37"/>
      <c r="H26" s="37"/>
      <c r="I26" s="37"/>
      <c r="J26" s="37"/>
      <c r="K26" s="37"/>
      <c r="L26" s="37"/>
      <c r="M26" s="37"/>
      <c r="N26" s="37"/>
      <c r="O26" s="37"/>
      <c r="P26" s="37"/>
      <c r="Q26" s="37"/>
      <c r="R26" s="37"/>
      <c r="S26" s="37"/>
      <c r="T26" s="37"/>
      <c r="U26" s="37"/>
      <c r="V26" s="37"/>
      <c r="W26" s="37"/>
      <c r="X26" s="37"/>
      <c r="Y26" s="37"/>
      <c r="Z26" s="37"/>
      <c r="AA26" s="37"/>
      <c r="AB26" s="37"/>
      <c r="AC26" s="37"/>
      <c r="AD26" s="37"/>
      <c r="AE26" s="37"/>
      <c r="AF26" s="37"/>
      <c r="AG26" s="37"/>
      <c r="AH26" s="37"/>
      <c r="AI26" s="37"/>
      <c r="AJ26" s="37"/>
      <c r="AK26" s="282">
        <f>ROUND(AG94,2)</f>
        <v>17695750</v>
      </c>
      <c r="AL26" s="283"/>
      <c r="AM26" s="283"/>
      <c r="AN26" s="283"/>
      <c r="AO26" s="283"/>
      <c r="AP26" s="34"/>
      <c r="AQ26" s="34"/>
      <c r="AR26" s="35"/>
      <c r="BE26" s="275"/>
    </row>
    <row r="27" spans="1:71" s="2" customFormat="1" ht="6.95" customHeight="1">
      <c r="A27" s="34"/>
      <c r="B27" s="35"/>
      <c r="C27" s="34"/>
      <c r="D27" s="34"/>
      <c r="E27" s="34"/>
      <c r="F27" s="34"/>
      <c r="G27" s="34"/>
      <c r="H27" s="34"/>
      <c r="I27" s="34"/>
      <c r="J27" s="34"/>
      <c r="K27" s="34"/>
      <c r="L27" s="34"/>
      <c r="M27" s="34"/>
      <c r="N27" s="34"/>
      <c r="O27" s="34"/>
      <c r="P27" s="34"/>
      <c r="Q27" s="34"/>
      <c r="R27" s="34"/>
      <c r="S27" s="34"/>
      <c r="T27" s="34"/>
      <c r="U27" s="34"/>
      <c r="V27" s="34"/>
      <c r="W27" s="34"/>
      <c r="X27" s="34"/>
      <c r="Y27" s="34"/>
      <c r="Z27" s="34"/>
      <c r="AA27" s="34"/>
      <c r="AB27" s="34"/>
      <c r="AC27" s="34"/>
      <c r="AD27" s="34"/>
      <c r="AE27" s="34"/>
      <c r="AF27" s="34"/>
      <c r="AG27" s="34"/>
      <c r="AH27" s="34"/>
      <c r="AI27" s="34"/>
      <c r="AJ27" s="34"/>
      <c r="AK27" s="34"/>
      <c r="AL27" s="34"/>
      <c r="AM27" s="34"/>
      <c r="AN27" s="34"/>
      <c r="AO27" s="34"/>
      <c r="AP27" s="34"/>
      <c r="AQ27" s="34"/>
      <c r="AR27" s="35"/>
      <c r="BE27" s="275"/>
    </row>
    <row r="28" spans="1:71" s="2" customFormat="1" ht="12.75">
      <c r="A28" s="34"/>
      <c r="B28" s="35"/>
      <c r="C28" s="34"/>
      <c r="D28" s="34"/>
      <c r="E28" s="34"/>
      <c r="F28" s="34"/>
      <c r="G28" s="34"/>
      <c r="H28" s="34"/>
      <c r="I28" s="34"/>
      <c r="J28" s="34"/>
      <c r="K28" s="34"/>
      <c r="L28" s="284" t="s">
        <v>33</v>
      </c>
      <c r="M28" s="284"/>
      <c r="N28" s="284"/>
      <c r="O28" s="284"/>
      <c r="P28" s="284"/>
      <c r="Q28" s="34"/>
      <c r="R28" s="34"/>
      <c r="S28" s="34"/>
      <c r="T28" s="34"/>
      <c r="U28" s="34"/>
      <c r="V28" s="34"/>
      <c r="W28" s="284" t="s">
        <v>34</v>
      </c>
      <c r="X28" s="284"/>
      <c r="Y28" s="284"/>
      <c r="Z28" s="284"/>
      <c r="AA28" s="284"/>
      <c r="AB28" s="284"/>
      <c r="AC28" s="284"/>
      <c r="AD28" s="284"/>
      <c r="AE28" s="284"/>
      <c r="AF28" s="34"/>
      <c r="AG28" s="34"/>
      <c r="AH28" s="34"/>
      <c r="AI28" s="34"/>
      <c r="AJ28" s="34"/>
      <c r="AK28" s="284" t="s">
        <v>35</v>
      </c>
      <c r="AL28" s="284"/>
      <c r="AM28" s="284"/>
      <c r="AN28" s="284"/>
      <c r="AO28" s="284"/>
      <c r="AP28" s="34"/>
      <c r="AQ28" s="34"/>
      <c r="AR28" s="35"/>
      <c r="BE28" s="275"/>
    </row>
    <row r="29" spans="1:71" s="3" customFormat="1" ht="14.45" customHeight="1">
      <c r="B29" s="39"/>
      <c r="D29" s="29" t="s">
        <v>36</v>
      </c>
      <c r="F29" s="29" t="s">
        <v>37</v>
      </c>
      <c r="L29" s="267">
        <v>0.21</v>
      </c>
      <c r="M29" s="266"/>
      <c r="N29" s="266"/>
      <c r="O29" s="266"/>
      <c r="P29" s="266"/>
      <c r="W29" s="265">
        <f>ROUND(AZ94, 2)</f>
        <v>17695750</v>
      </c>
      <c r="X29" s="266"/>
      <c r="Y29" s="266"/>
      <c r="Z29" s="266"/>
      <c r="AA29" s="266"/>
      <c r="AB29" s="266"/>
      <c r="AC29" s="266"/>
      <c r="AD29" s="266"/>
      <c r="AE29" s="266"/>
      <c r="AK29" s="265">
        <f>ROUND(AV94, 2)</f>
        <v>3716107.5</v>
      </c>
      <c r="AL29" s="266"/>
      <c r="AM29" s="266"/>
      <c r="AN29" s="266"/>
      <c r="AO29" s="266"/>
      <c r="AR29" s="39"/>
      <c r="BE29" s="276"/>
    </row>
    <row r="30" spans="1:71" s="3" customFormat="1" ht="14.45" customHeight="1">
      <c r="B30" s="39"/>
      <c r="F30" s="29" t="s">
        <v>38</v>
      </c>
      <c r="L30" s="267">
        <v>0.15</v>
      </c>
      <c r="M30" s="266"/>
      <c r="N30" s="266"/>
      <c r="O30" s="266"/>
      <c r="P30" s="266"/>
      <c r="W30" s="265">
        <f>ROUND(BA94, 2)</f>
        <v>0</v>
      </c>
      <c r="X30" s="266"/>
      <c r="Y30" s="266"/>
      <c r="Z30" s="266"/>
      <c r="AA30" s="266"/>
      <c r="AB30" s="266"/>
      <c r="AC30" s="266"/>
      <c r="AD30" s="266"/>
      <c r="AE30" s="266"/>
      <c r="AK30" s="265">
        <f>ROUND(AW94, 2)</f>
        <v>0</v>
      </c>
      <c r="AL30" s="266"/>
      <c r="AM30" s="266"/>
      <c r="AN30" s="266"/>
      <c r="AO30" s="266"/>
      <c r="AR30" s="39"/>
      <c r="BE30" s="276"/>
    </row>
    <row r="31" spans="1:71" s="3" customFormat="1" ht="14.45" hidden="1" customHeight="1">
      <c r="B31" s="39"/>
      <c r="F31" s="29" t="s">
        <v>39</v>
      </c>
      <c r="L31" s="267">
        <v>0.21</v>
      </c>
      <c r="M31" s="266"/>
      <c r="N31" s="266"/>
      <c r="O31" s="266"/>
      <c r="P31" s="266"/>
      <c r="W31" s="265">
        <f>ROUND(BB94, 2)</f>
        <v>0</v>
      </c>
      <c r="X31" s="266"/>
      <c r="Y31" s="266"/>
      <c r="Z31" s="266"/>
      <c r="AA31" s="266"/>
      <c r="AB31" s="266"/>
      <c r="AC31" s="266"/>
      <c r="AD31" s="266"/>
      <c r="AE31" s="266"/>
      <c r="AK31" s="265">
        <v>0</v>
      </c>
      <c r="AL31" s="266"/>
      <c r="AM31" s="266"/>
      <c r="AN31" s="266"/>
      <c r="AO31" s="266"/>
      <c r="AR31" s="39"/>
      <c r="BE31" s="276"/>
    </row>
    <row r="32" spans="1:71" s="3" customFormat="1" ht="14.45" hidden="1" customHeight="1">
      <c r="B32" s="39"/>
      <c r="F32" s="29" t="s">
        <v>40</v>
      </c>
      <c r="L32" s="267">
        <v>0.15</v>
      </c>
      <c r="M32" s="266"/>
      <c r="N32" s="266"/>
      <c r="O32" s="266"/>
      <c r="P32" s="266"/>
      <c r="W32" s="265">
        <f>ROUND(BC94, 2)</f>
        <v>0</v>
      </c>
      <c r="X32" s="266"/>
      <c r="Y32" s="266"/>
      <c r="Z32" s="266"/>
      <c r="AA32" s="266"/>
      <c r="AB32" s="266"/>
      <c r="AC32" s="266"/>
      <c r="AD32" s="266"/>
      <c r="AE32" s="266"/>
      <c r="AK32" s="265">
        <v>0</v>
      </c>
      <c r="AL32" s="266"/>
      <c r="AM32" s="266"/>
      <c r="AN32" s="266"/>
      <c r="AO32" s="266"/>
      <c r="AR32" s="39"/>
      <c r="BE32" s="276"/>
    </row>
    <row r="33" spans="1:57" s="3" customFormat="1" ht="14.45" hidden="1" customHeight="1">
      <c r="B33" s="39"/>
      <c r="F33" s="29" t="s">
        <v>41</v>
      </c>
      <c r="L33" s="267">
        <v>0</v>
      </c>
      <c r="M33" s="266"/>
      <c r="N33" s="266"/>
      <c r="O33" s="266"/>
      <c r="P33" s="266"/>
      <c r="W33" s="265">
        <f>ROUND(BD94, 2)</f>
        <v>0</v>
      </c>
      <c r="X33" s="266"/>
      <c r="Y33" s="266"/>
      <c r="Z33" s="266"/>
      <c r="AA33" s="266"/>
      <c r="AB33" s="266"/>
      <c r="AC33" s="266"/>
      <c r="AD33" s="266"/>
      <c r="AE33" s="266"/>
      <c r="AK33" s="265">
        <v>0</v>
      </c>
      <c r="AL33" s="266"/>
      <c r="AM33" s="266"/>
      <c r="AN33" s="266"/>
      <c r="AO33" s="266"/>
      <c r="AR33" s="39"/>
      <c r="BE33" s="276"/>
    </row>
    <row r="34" spans="1:57" s="2" customFormat="1" ht="6.95" customHeight="1">
      <c r="A34" s="34"/>
      <c r="B34" s="35"/>
      <c r="C34" s="34"/>
      <c r="D34" s="34"/>
      <c r="E34" s="34"/>
      <c r="F34" s="34"/>
      <c r="G34" s="34"/>
      <c r="H34" s="34"/>
      <c r="I34" s="34"/>
      <c r="J34" s="34"/>
      <c r="K34" s="34"/>
      <c r="L34" s="34"/>
      <c r="M34" s="34"/>
      <c r="N34" s="34"/>
      <c r="O34" s="34"/>
      <c r="P34" s="34"/>
      <c r="Q34" s="34"/>
      <c r="R34" s="34"/>
      <c r="S34" s="34"/>
      <c r="T34" s="34"/>
      <c r="U34" s="34"/>
      <c r="V34" s="34"/>
      <c r="W34" s="34"/>
      <c r="X34" s="34"/>
      <c r="Y34" s="34"/>
      <c r="Z34" s="34"/>
      <c r="AA34" s="34"/>
      <c r="AB34" s="34"/>
      <c r="AC34" s="34"/>
      <c r="AD34" s="34"/>
      <c r="AE34" s="34"/>
      <c r="AF34" s="34"/>
      <c r="AG34" s="34"/>
      <c r="AH34" s="34"/>
      <c r="AI34" s="34"/>
      <c r="AJ34" s="34"/>
      <c r="AK34" s="34"/>
      <c r="AL34" s="34"/>
      <c r="AM34" s="34"/>
      <c r="AN34" s="34"/>
      <c r="AO34" s="34"/>
      <c r="AP34" s="34"/>
      <c r="AQ34" s="34"/>
      <c r="AR34" s="35"/>
      <c r="BE34" s="275"/>
    </row>
    <row r="35" spans="1:57" s="2" customFormat="1" ht="25.9" customHeight="1">
      <c r="A35" s="34"/>
      <c r="B35" s="35"/>
      <c r="C35" s="40"/>
      <c r="D35" s="41" t="s">
        <v>42</v>
      </c>
      <c r="E35" s="42"/>
      <c r="F35" s="42"/>
      <c r="G35" s="42"/>
      <c r="H35" s="42"/>
      <c r="I35" s="42"/>
      <c r="J35" s="42"/>
      <c r="K35" s="42"/>
      <c r="L35" s="42"/>
      <c r="M35" s="42"/>
      <c r="N35" s="42"/>
      <c r="O35" s="42"/>
      <c r="P35" s="42"/>
      <c r="Q35" s="42"/>
      <c r="R35" s="42"/>
      <c r="S35" s="42"/>
      <c r="T35" s="43" t="s">
        <v>43</v>
      </c>
      <c r="U35" s="42"/>
      <c r="V35" s="42"/>
      <c r="W35" s="42"/>
      <c r="X35" s="271" t="s">
        <v>44</v>
      </c>
      <c r="Y35" s="269"/>
      <c r="Z35" s="269"/>
      <c r="AA35" s="269"/>
      <c r="AB35" s="269"/>
      <c r="AC35" s="42"/>
      <c r="AD35" s="42"/>
      <c r="AE35" s="42"/>
      <c r="AF35" s="42"/>
      <c r="AG35" s="42"/>
      <c r="AH35" s="42"/>
      <c r="AI35" s="42"/>
      <c r="AJ35" s="42"/>
      <c r="AK35" s="268">
        <f>SUM(AK26:AK33)</f>
        <v>21411857.5</v>
      </c>
      <c r="AL35" s="269"/>
      <c r="AM35" s="269"/>
      <c r="AN35" s="269"/>
      <c r="AO35" s="270"/>
      <c r="AP35" s="40"/>
      <c r="AQ35" s="40"/>
      <c r="AR35" s="35"/>
      <c r="BE35" s="34"/>
    </row>
    <row r="36" spans="1:57" s="2" customFormat="1" ht="6.95" customHeight="1">
      <c r="A36" s="34"/>
      <c r="B36" s="35"/>
      <c r="C36" s="34"/>
      <c r="D36" s="34"/>
      <c r="E36" s="34"/>
      <c r="F36" s="34"/>
      <c r="G36" s="34"/>
      <c r="H36" s="34"/>
      <c r="I36" s="34"/>
      <c r="J36" s="34"/>
      <c r="K36" s="34"/>
      <c r="L36" s="34"/>
      <c r="M36" s="34"/>
      <c r="N36" s="34"/>
      <c r="O36" s="34"/>
      <c r="P36" s="34"/>
      <c r="Q36" s="34"/>
      <c r="R36" s="34"/>
      <c r="S36" s="34"/>
      <c r="T36" s="34"/>
      <c r="U36" s="34"/>
      <c r="V36" s="34"/>
      <c r="W36" s="34"/>
      <c r="X36" s="34"/>
      <c r="Y36" s="34"/>
      <c r="Z36" s="34"/>
      <c r="AA36" s="34"/>
      <c r="AB36" s="34"/>
      <c r="AC36" s="34"/>
      <c r="AD36" s="34"/>
      <c r="AE36" s="34"/>
      <c r="AF36" s="34"/>
      <c r="AG36" s="34"/>
      <c r="AH36" s="34"/>
      <c r="AI36" s="34"/>
      <c r="AJ36" s="34"/>
      <c r="AK36" s="34"/>
      <c r="AL36" s="34"/>
      <c r="AM36" s="34"/>
      <c r="AN36" s="34"/>
      <c r="AO36" s="34"/>
      <c r="AP36" s="34"/>
      <c r="AQ36" s="34"/>
      <c r="AR36" s="35"/>
      <c r="BE36" s="34"/>
    </row>
    <row r="37" spans="1:57" s="2" customFormat="1" ht="14.45" customHeight="1">
      <c r="A37" s="34"/>
      <c r="B37" s="35"/>
      <c r="C37" s="34"/>
      <c r="D37" s="34"/>
      <c r="E37" s="34"/>
      <c r="F37" s="34"/>
      <c r="G37" s="34"/>
      <c r="H37" s="34"/>
      <c r="I37" s="34"/>
      <c r="J37" s="34"/>
      <c r="K37" s="34"/>
      <c r="L37" s="34"/>
      <c r="M37" s="34"/>
      <c r="N37" s="34"/>
      <c r="O37" s="34"/>
      <c r="P37" s="34"/>
      <c r="Q37" s="34"/>
      <c r="R37" s="34"/>
      <c r="S37" s="34"/>
      <c r="T37" s="34"/>
      <c r="U37" s="34"/>
      <c r="V37" s="34"/>
      <c r="W37" s="34"/>
      <c r="X37" s="34"/>
      <c r="Y37" s="34"/>
      <c r="Z37" s="34"/>
      <c r="AA37" s="34"/>
      <c r="AB37" s="34"/>
      <c r="AC37" s="34"/>
      <c r="AD37" s="34"/>
      <c r="AE37" s="34"/>
      <c r="AF37" s="34"/>
      <c r="AG37" s="34"/>
      <c r="AH37" s="34"/>
      <c r="AI37" s="34"/>
      <c r="AJ37" s="34"/>
      <c r="AK37" s="34"/>
      <c r="AL37" s="34"/>
      <c r="AM37" s="34"/>
      <c r="AN37" s="34"/>
      <c r="AO37" s="34"/>
      <c r="AP37" s="34"/>
      <c r="AQ37" s="34"/>
      <c r="AR37" s="35"/>
      <c r="BE37" s="34"/>
    </row>
    <row r="38" spans="1:57" s="1" customFormat="1" ht="14.45" customHeight="1">
      <c r="B38" s="22"/>
      <c r="AR38" s="22"/>
    </row>
    <row r="39" spans="1:57" s="1" customFormat="1" ht="14.45" customHeight="1">
      <c r="B39" s="22"/>
      <c r="AR39" s="22"/>
    </row>
    <row r="40" spans="1:57" s="1" customFormat="1" ht="14.45" customHeight="1">
      <c r="B40" s="22"/>
      <c r="AR40" s="22"/>
    </row>
    <row r="41" spans="1:57" s="1" customFormat="1" ht="14.45" customHeight="1">
      <c r="B41" s="22"/>
      <c r="AR41" s="22"/>
    </row>
    <row r="42" spans="1:57" s="1" customFormat="1" ht="14.45" customHeight="1">
      <c r="B42" s="22"/>
      <c r="AR42" s="22"/>
    </row>
    <row r="43" spans="1:57" s="1" customFormat="1" ht="14.45" customHeight="1">
      <c r="B43" s="22"/>
      <c r="AR43" s="22"/>
    </row>
    <row r="44" spans="1:57" s="1" customFormat="1" ht="14.45" customHeight="1">
      <c r="B44" s="22"/>
      <c r="AR44" s="22"/>
    </row>
    <row r="45" spans="1:57" s="1" customFormat="1" ht="14.45" customHeight="1">
      <c r="B45" s="22"/>
      <c r="AR45" s="22"/>
    </row>
    <row r="46" spans="1:57" s="1" customFormat="1" ht="14.45" customHeight="1">
      <c r="B46" s="22"/>
      <c r="AR46" s="22"/>
    </row>
    <row r="47" spans="1:57" s="1" customFormat="1" ht="14.45" customHeight="1">
      <c r="B47" s="22"/>
      <c r="AR47" s="22"/>
    </row>
    <row r="48" spans="1:57" s="1" customFormat="1" ht="14.45" customHeight="1">
      <c r="B48" s="22"/>
      <c r="AR48" s="22"/>
    </row>
    <row r="49" spans="1:57" s="2" customFormat="1" ht="14.45" customHeight="1">
      <c r="B49" s="44"/>
      <c r="D49" s="45" t="s">
        <v>45</v>
      </c>
      <c r="E49" s="46"/>
      <c r="F49" s="46"/>
      <c r="G49" s="46"/>
      <c r="H49" s="46"/>
      <c r="I49" s="46"/>
      <c r="J49" s="46"/>
      <c r="K49" s="46"/>
      <c r="L49" s="46"/>
      <c r="M49" s="46"/>
      <c r="N49" s="46"/>
      <c r="O49" s="46"/>
      <c r="P49" s="46"/>
      <c r="Q49" s="46"/>
      <c r="R49" s="46"/>
      <c r="S49" s="46"/>
      <c r="T49" s="46"/>
      <c r="U49" s="46"/>
      <c r="V49" s="46"/>
      <c r="W49" s="46"/>
      <c r="X49" s="46"/>
      <c r="Y49" s="46"/>
      <c r="Z49" s="46"/>
      <c r="AA49" s="46"/>
      <c r="AB49" s="46"/>
      <c r="AC49" s="46"/>
      <c r="AD49" s="46"/>
      <c r="AE49" s="46"/>
      <c r="AF49" s="46"/>
      <c r="AG49" s="46"/>
      <c r="AH49" s="45" t="s">
        <v>46</v>
      </c>
      <c r="AI49" s="46"/>
      <c r="AJ49" s="46"/>
      <c r="AK49" s="46"/>
      <c r="AL49" s="46"/>
      <c r="AM49" s="46"/>
      <c r="AN49" s="46"/>
      <c r="AO49" s="46"/>
      <c r="AR49" s="44"/>
    </row>
    <row r="50" spans="1:57">
      <c r="B50" s="22"/>
      <c r="AR50" s="22"/>
    </row>
    <row r="51" spans="1:57">
      <c r="B51" s="22"/>
      <c r="AR51" s="22"/>
    </row>
    <row r="52" spans="1:57">
      <c r="B52" s="22"/>
      <c r="AR52" s="22"/>
    </row>
    <row r="53" spans="1:57">
      <c r="B53" s="22"/>
      <c r="AR53" s="22"/>
    </row>
    <row r="54" spans="1:57">
      <c r="B54" s="22"/>
      <c r="AR54" s="22"/>
    </row>
    <row r="55" spans="1:57">
      <c r="B55" s="22"/>
      <c r="AR55" s="22"/>
    </row>
    <row r="56" spans="1:57">
      <c r="B56" s="22"/>
      <c r="AR56" s="22"/>
    </row>
    <row r="57" spans="1:57">
      <c r="B57" s="22"/>
      <c r="AR57" s="22"/>
    </row>
    <row r="58" spans="1:57">
      <c r="B58" s="22"/>
      <c r="AR58" s="22"/>
    </row>
    <row r="59" spans="1:57">
      <c r="B59" s="22"/>
      <c r="AR59" s="22"/>
    </row>
    <row r="60" spans="1:57" s="2" customFormat="1" ht="12.75">
      <c r="A60" s="34"/>
      <c r="B60" s="35"/>
      <c r="C60" s="34"/>
      <c r="D60" s="47" t="s">
        <v>47</v>
      </c>
      <c r="E60" s="37"/>
      <c r="F60" s="37"/>
      <c r="G60" s="37"/>
      <c r="H60" s="37"/>
      <c r="I60" s="37"/>
      <c r="J60" s="37"/>
      <c r="K60" s="37"/>
      <c r="L60" s="37"/>
      <c r="M60" s="37"/>
      <c r="N60" s="37"/>
      <c r="O60" s="37"/>
      <c r="P60" s="37"/>
      <c r="Q60" s="37"/>
      <c r="R60" s="37"/>
      <c r="S60" s="37"/>
      <c r="T60" s="37"/>
      <c r="U60" s="37"/>
      <c r="V60" s="47" t="s">
        <v>48</v>
      </c>
      <c r="W60" s="37"/>
      <c r="X60" s="37"/>
      <c r="Y60" s="37"/>
      <c r="Z60" s="37"/>
      <c r="AA60" s="37"/>
      <c r="AB60" s="37"/>
      <c r="AC60" s="37"/>
      <c r="AD60" s="37"/>
      <c r="AE60" s="37"/>
      <c r="AF60" s="37"/>
      <c r="AG60" s="37"/>
      <c r="AH60" s="47" t="s">
        <v>47</v>
      </c>
      <c r="AI60" s="37"/>
      <c r="AJ60" s="37"/>
      <c r="AK60" s="37"/>
      <c r="AL60" s="37"/>
      <c r="AM60" s="47" t="s">
        <v>48</v>
      </c>
      <c r="AN60" s="37"/>
      <c r="AO60" s="37"/>
      <c r="AP60" s="34"/>
      <c r="AQ60" s="34"/>
      <c r="AR60" s="35"/>
      <c r="BE60" s="34"/>
    </row>
    <row r="61" spans="1:57">
      <c r="B61" s="22"/>
      <c r="AR61" s="22"/>
    </row>
    <row r="62" spans="1:57">
      <c r="B62" s="22"/>
      <c r="AR62" s="22"/>
    </row>
    <row r="63" spans="1:57">
      <c r="B63" s="22"/>
      <c r="AR63" s="22"/>
    </row>
    <row r="64" spans="1:57" s="2" customFormat="1" ht="12.75">
      <c r="A64" s="34"/>
      <c r="B64" s="35"/>
      <c r="C64" s="34"/>
      <c r="D64" s="45" t="s">
        <v>49</v>
      </c>
      <c r="E64" s="48"/>
      <c r="F64" s="48"/>
      <c r="G64" s="48"/>
      <c r="H64" s="48"/>
      <c r="I64" s="48"/>
      <c r="J64" s="48"/>
      <c r="K64" s="48"/>
      <c r="L64" s="48"/>
      <c r="M64" s="48"/>
      <c r="N64" s="48"/>
      <c r="O64" s="48"/>
      <c r="P64" s="48"/>
      <c r="Q64" s="48"/>
      <c r="R64" s="48"/>
      <c r="S64" s="48"/>
      <c r="T64" s="48"/>
      <c r="U64" s="48"/>
      <c r="V64" s="48"/>
      <c r="W64" s="48"/>
      <c r="X64" s="48"/>
      <c r="Y64" s="48"/>
      <c r="Z64" s="48"/>
      <c r="AA64" s="48"/>
      <c r="AB64" s="48"/>
      <c r="AC64" s="48"/>
      <c r="AD64" s="48"/>
      <c r="AE64" s="48"/>
      <c r="AF64" s="48"/>
      <c r="AG64" s="48"/>
      <c r="AH64" s="45" t="s">
        <v>50</v>
      </c>
      <c r="AI64" s="48"/>
      <c r="AJ64" s="48"/>
      <c r="AK64" s="48"/>
      <c r="AL64" s="48"/>
      <c r="AM64" s="48"/>
      <c r="AN64" s="48"/>
      <c r="AO64" s="48"/>
      <c r="AP64" s="34"/>
      <c r="AQ64" s="34"/>
      <c r="AR64" s="35"/>
      <c r="BE64" s="34"/>
    </row>
    <row r="65" spans="1:57">
      <c r="B65" s="22"/>
      <c r="AR65" s="22"/>
    </row>
    <row r="66" spans="1:57">
      <c r="B66" s="22"/>
      <c r="AR66" s="22"/>
    </row>
    <row r="67" spans="1:57">
      <c r="B67" s="22"/>
      <c r="AR67" s="22"/>
    </row>
    <row r="68" spans="1:57">
      <c r="B68" s="22"/>
      <c r="AR68" s="22"/>
    </row>
    <row r="69" spans="1:57">
      <c r="B69" s="22"/>
      <c r="AR69" s="22"/>
    </row>
    <row r="70" spans="1:57">
      <c r="B70" s="22"/>
      <c r="AR70" s="22"/>
    </row>
    <row r="71" spans="1:57">
      <c r="B71" s="22"/>
      <c r="AR71" s="22"/>
    </row>
    <row r="72" spans="1:57">
      <c r="B72" s="22"/>
      <c r="AR72" s="22"/>
    </row>
    <row r="73" spans="1:57">
      <c r="B73" s="22"/>
      <c r="AR73" s="22"/>
    </row>
    <row r="74" spans="1:57">
      <c r="B74" s="22"/>
      <c r="AR74" s="22"/>
    </row>
    <row r="75" spans="1:57" s="2" customFormat="1" ht="12.75">
      <c r="A75" s="34"/>
      <c r="B75" s="35"/>
      <c r="C75" s="34"/>
      <c r="D75" s="47" t="s">
        <v>47</v>
      </c>
      <c r="E75" s="37"/>
      <c r="F75" s="37"/>
      <c r="G75" s="37"/>
      <c r="H75" s="37"/>
      <c r="I75" s="37"/>
      <c r="J75" s="37"/>
      <c r="K75" s="37"/>
      <c r="L75" s="37"/>
      <c r="M75" s="37"/>
      <c r="N75" s="37"/>
      <c r="O75" s="37"/>
      <c r="P75" s="37"/>
      <c r="Q75" s="37"/>
      <c r="R75" s="37"/>
      <c r="S75" s="37"/>
      <c r="T75" s="37"/>
      <c r="U75" s="37"/>
      <c r="V75" s="47" t="s">
        <v>48</v>
      </c>
      <c r="W75" s="37"/>
      <c r="X75" s="37"/>
      <c r="Y75" s="37"/>
      <c r="Z75" s="37"/>
      <c r="AA75" s="37"/>
      <c r="AB75" s="37"/>
      <c r="AC75" s="37"/>
      <c r="AD75" s="37"/>
      <c r="AE75" s="37"/>
      <c r="AF75" s="37"/>
      <c r="AG75" s="37"/>
      <c r="AH75" s="47" t="s">
        <v>47</v>
      </c>
      <c r="AI75" s="37"/>
      <c r="AJ75" s="37"/>
      <c r="AK75" s="37"/>
      <c r="AL75" s="37"/>
      <c r="AM75" s="47" t="s">
        <v>48</v>
      </c>
      <c r="AN75" s="37"/>
      <c r="AO75" s="37"/>
      <c r="AP75" s="34"/>
      <c r="AQ75" s="34"/>
      <c r="AR75" s="35"/>
      <c r="BE75" s="34"/>
    </row>
    <row r="76" spans="1:57" s="2" customFormat="1">
      <c r="A76" s="34"/>
      <c r="B76" s="35"/>
      <c r="C76" s="34"/>
      <c r="D76" s="34"/>
      <c r="E76" s="34"/>
      <c r="F76" s="34"/>
      <c r="G76" s="34"/>
      <c r="H76" s="34"/>
      <c r="I76" s="34"/>
      <c r="J76" s="34"/>
      <c r="K76" s="34"/>
      <c r="L76" s="34"/>
      <c r="M76" s="34"/>
      <c r="N76" s="34"/>
      <c r="O76" s="34"/>
      <c r="P76" s="34"/>
      <c r="Q76" s="34"/>
      <c r="R76" s="34"/>
      <c r="S76" s="34"/>
      <c r="T76" s="34"/>
      <c r="U76" s="34"/>
      <c r="V76" s="34"/>
      <c r="W76" s="34"/>
      <c r="X76" s="34"/>
      <c r="Y76" s="34"/>
      <c r="Z76" s="34"/>
      <c r="AA76" s="34"/>
      <c r="AB76" s="34"/>
      <c r="AC76" s="34"/>
      <c r="AD76" s="34"/>
      <c r="AE76" s="34"/>
      <c r="AF76" s="34"/>
      <c r="AG76" s="34"/>
      <c r="AH76" s="34"/>
      <c r="AI76" s="34"/>
      <c r="AJ76" s="34"/>
      <c r="AK76" s="34"/>
      <c r="AL76" s="34"/>
      <c r="AM76" s="34"/>
      <c r="AN76" s="34"/>
      <c r="AO76" s="34"/>
      <c r="AP76" s="34"/>
      <c r="AQ76" s="34"/>
      <c r="AR76" s="35"/>
      <c r="BE76" s="34"/>
    </row>
    <row r="77" spans="1:57" s="2" customFormat="1" ht="6.95" customHeight="1">
      <c r="A77" s="34"/>
      <c r="B77" s="49"/>
      <c r="C77" s="50"/>
      <c r="D77" s="50"/>
      <c r="E77" s="50"/>
      <c r="F77" s="50"/>
      <c r="G77" s="50"/>
      <c r="H77" s="50"/>
      <c r="I77" s="50"/>
      <c r="J77" s="50"/>
      <c r="K77" s="50"/>
      <c r="L77" s="50"/>
      <c r="M77" s="50"/>
      <c r="N77" s="50"/>
      <c r="O77" s="50"/>
      <c r="P77" s="50"/>
      <c r="Q77" s="50"/>
      <c r="R77" s="50"/>
      <c r="S77" s="50"/>
      <c r="T77" s="50"/>
      <c r="U77" s="50"/>
      <c r="V77" s="50"/>
      <c r="W77" s="50"/>
      <c r="X77" s="50"/>
      <c r="Y77" s="50"/>
      <c r="Z77" s="50"/>
      <c r="AA77" s="50"/>
      <c r="AB77" s="50"/>
      <c r="AC77" s="50"/>
      <c r="AD77" s="50"/>
      <c r="AE77" s="50"/>
      <c r="AF77" s="50"/>
      <c r="AG77" s="50"/>
      <c r="AH77" s="50"/>
      <c r="AI77" s="50"/>
      <c r="AJ77" s="50"/>
      <c r="AK77" s="50"/>
      <c r="AL77" s="50"/>
      <c r="AM77" s="50"/>
      <c r="AN77" s="50"/>
      <c r="AO77" s="50"/>
      <c r="AP77" s="50"/>
      <c r="AQ77" s="50"/>
      <c r="AR77" s="35"/>
      <c r="BE77" s="34"/>
    </row>
    <row r="81" spans="1:91" s="2" customFormat="1" ht="6.95" customHeight="1">
      <c r="A81" s="34"/>
      <c r="B81" s="51"/>
      <c r="C81" s="52"/>
      <c r="D81" s="52"/>
      <c r="E81" s="52"/>
      <c r="F81" s="52"/>
      <c r="G81" s="52"/>
      <c r="H81" s="52"/>
      <c r="I81" s="52"/>
      <c r="J81" s="52"/>
      <c r="K81" s="52"/>
      <c r="L81" s="52"/>
      <c r="M81" s="52"/>
      <c r="N81" s="52"/>
      <c r="O81" s="52"/>
      <c r="P81" s="52"/>
      <c r="Q81" s="52"/>
      <c r="R81" s="52"/>
      <c r="S81" s="52"/>
      <c r="T81" s="52"/>
      <c r="U81" s="52"/>
      <c r="V81" s="52"/>
      <c r="W81" s="52"/>
      <c r="X81" s="52"/>
      <c r="Y81" s="52"/>
      <c r="Z81" s="52"/>
      <c r="AA81" s="52"/>
      <c r="AB81" s="52"/>
      <c r="AC81" s="52"/>
      <c r="AD81" s="52"/>
      <c r="AE81" s="52"/>
      <c r="AF81" s="52"/>
      <c r="AG81" s="52"/>
      <c r="AH81" s="52"/>
      <c r="AI81" s="52"/>
      <c r="AJ81" s="52"/>
      <c r="AK81" s="52"/>
      <c r="AL81" s="52"/>
      <c r="AM81" s="52"/>
      <c r="AN81" s="52"/>
      <c r="AO81" s="52"/>
      <c r="AP81" s="52"/>
      <c r="AQ81" s="52"/>
      <c r="AR81" s="35"/>
      <c r="BE81" s="34"/>
    </row>
    <row r="82" spans="1:91" s="2" customFormat="1" ht="24.95" customHeight="1">
      <c r="A82" s="34"/>
      <c r="B82" s="35"/>
      <c r="C82" s="23" t="s">
        <v>51</v>
      </c>
      <c r="D82" s="34"/>
      <c r="E82" s="34"/>
      <c r="F82" s="34"/>
      <c r="G82" s="34"/>
      <c r="H82" s="34"/>
      <c r="I82" s="34"/>
      <c r="J82" s="34"/>
      <c r="K82" s="34"/>
      <c r="L82" s="34"/>
      <c r="M82" s="34"/>
      <c r="N82" s="34"/>
      <c r="O82" s="34"/>
      <c r="P82" s="34"/>
      <c r="Q82" s="34"/>
      <c r="R82" s="34"/>
      <c r="S82" s="34"/>
      <c r="T82" s="34"/>
      <c r="U82" s="34"/>
      <c r="V82" s="34"/>
      <c r="W82" s="34"/>
      <c r="X82" s="34"/>
      <c r="Y82" s="34"/>
      <c r="Z82" s="34"/>
      <c r="AA82" s="34"/>
      <c r="AB82" s="34"/>
      <c r="AC82" s="34"/>
      <c r="AD82" s="34"/>
      <c r="AE82" s="34"/>
      <c r="AF82" s="34"/>
      <c r="AG82" s="34"/>
      <c r="AH82" s="34"/>
      <c r="AI82" s="34"/>
      <c r="AJ82" s="34"/>
      <c r="AK82" s="34"/>
      <c r="AL82" s="34"/>
      <c r="AM82" s="34"/>
      <c r="AN82" s="34"/>
      <c r="AO82" s="34"/>
      <c r="AP82" s="34"/>
      <c r="AQ82" s="34"/>
      <c r="AR82" s="35"/>
      <c r="BE82" s="34"/>
    </row>
    <row r="83" spans="1:91" s="2" customFormat="1" ht="6.95" customHeight="1">
      <c r="A83" s="34"/>
      <c r="B83" s="35"/>
      <c r="C83" s="34"/>
      <c r="D83" s="34"/>
      <c r="E83" s="34"/>
      <c r="F83" s="34"/>
      <c r="G83" s="34"/>
      <c r="H83" s="34"/>
      <c r="I83" s="34"/>
      <c r="J83" s="34"/>
      <c r="K83" s="34"/>
      <c r="L83" s="34"/>
      <c r="M83" s="34"/>
      <c r="N83" s="34"/>
      <c r="O83" s="34"/>
      <c r="P83" s="34"/>
      <c r="Q83" s="34"/>
      <c r="R83" s="34"/>
      <c r="S83" s="34"/>
      <c r="T83" s="34"/>
      <c r="U83" s="34"/>
      <c r="V83" s="34"/>
      <c r="W83" s="34"/>
      <c r="X83" s="34"/>
      <c r="Y83" s="34"/>
      <c r="Z83" s="34"/>
      <c r="AA83" s="34"/>
      <c r="AB83" s="34"/>
      <c r="AC83" s="34"/>
      <c r="AD83" s="34"/>
      <c r="AE83" s="34"/>
      <c r="AF83" s="34"/>
      <c r="AG83" s="34"/>
      <c r="AH83" s="34"/>
      <c r="AI83" s="34"/>
      <c r="AJ83" s="34"/>
      <c r="AK83" s="34"/>
      <c r="AL83" s="34"/>
      <c r="AM83" s="34"/>
      <c r="AN83" s="34"/>
      <c r="AO83" s="34"/>
      <c r="AP83" s="34"/>
      <c r="AQ83" s="34"/>
      <c r="AR83" s="35"/>
      <c r="BE83" s="34"/>
    </row>
    <row r="84" spans="1:91" s="4" customFormat="1" ht="12" customHeight="1">
      <c r="B84" s="53"/>
      <c r="C84" s="29" t="s">
        <v>13</v>
      </c>
      <c r="L84" s="4" t="str">
        <f>K5</f>
        <v>119088-2</v>
      </c>
      <c r="AR84" s="53"/>
    </row>
    <row r="85" spans="1:91" s="5" customFormat="1" ht="36.950000000000003" customHeight="1">
      <c r="B85" s="54"/>
      <c r="C85" s="55" t="s">
        <v>16</v>
      </c>
      <c r="L85" s="285" t="str">
        <f>K6</f>
        <v>Oprava kolejí výhybek a nástupišť v žst. Strážnice</v>
      </c>
      <c r="M85" s="286"/>
      <c r="N85" s="286"/>
      <c r="O85" s="286"/>
      <c r="P85" s="286"/>
      <c r="Q85" s="286"/>
      <c r="R85" s="286"/>
      <c r="S85" s="286"/>
      <c r="T85" s="286"/>
      <c r="U85" s="286"/>
      <c r="V85" s="286"/>
      <c r="W85" s="286"/>
      <c r="X85" s="286"/>
      <c r="Y85" s="286"/>
      <c r="Z85" s="286"/>
      <c r="AA85" s="286"/>
      <c r="AB85" s="286"/>
      <c r="AC85" s="286"/>
      <c r="AD85" s="286"/>
      <c r="AE85" s="286"/>
      <c r="AF85" s="286"/>
      <c r="AG85" s="286"/>
      <c r="AH85" s="286"/>
      <c r="AI85" s="286"/>
      <c r="AJ85" s="286"/>
      <c r="AR85" s="54"/>
    </row>
    <row r="86" spans="1:91" s="2" customFormat="1" ht="6.95" customHeight="1">
      <c r="A86" s="34"/>
      <c r="B86" s="35"/>
      <c r="C86" s="34"/>
      <c r="D86" s="34"/>
      <c r="E86" s="34"/>
      <c r="F86" s="34"/>
      <c r="G86" s="34"/>
      <c r="H86" s="34"/>
      <c r="I86" s="34"/>
      <c r="J86" s="34"/>
      <c r="K86" s="34"/>
      <c r="L86" s="34"/>
      <c r="M86" s="34"/>
      <c r="N86" s="34"/>
      <c r="O86" s="34"/>
      <c r="P86" s="34"/>
      <c r="Q86" s="34"/>
      <c r="R86" s="34"/>
      <c r="S86" s="34"/>
      <c r="T86" s="34"/>
      <c r="U86" s="34"/>
      <c r="V86" s="34"/>
      <c r="W86" s="34"/>
      <c r="X86" s="34"/>
      <c r="Y86" s="34"/>
      <c r="Z86" s="34"/>
      <c r="AA86" s="34"/>
      <c r="AB86" s="34"/>
      <c r="AC86" s="34"/>
      <c r="AD86" s="34"/>
      <c r="AE86" s="34"/>
      <c r="AF86" s="34"/>
      <c r="AG86" s="34"/>
      <c r="AH86" s="34"/>
      <c r="AI86" s="34"/>
      <c r="AJ86" s="34"/>
      <c r="AK86" s="34"/>
      <c r="AL86" s="34"/>
      <c r="AM86" s="34"/>
      <c r="AN86" s="34"/>
      <c r="AO86" s="34"/>
      <c r="AP86" s="34"/>
      <c r="AQ86" s="34"/>
      <c r="AR86" s="35"/>
      <c r="BE86" s="34"/>
    </row>
    <row r="87" spans="1:91" s="2" customFormat="1" ht="12" customHeight="1">
      <c r="A87" s="34"/>
      <c r="B87" s="35"/>
      <c r="C87" s="29" t="s">
        <v>20</v>
      </c>
      <c r="D87" s="34"/>
      <c r="E87" s="34"/>
      <c r="F87" s="34"/>
      <c r="G87" s="34"/>
      <c r="H87" s="34"/>
      <c r="I87" s="34"/>
      <c r="J87" s="34"/>
      <c r="K87" s="34"/>
      <c r="L87" s="56" t="str">
        <f>IF(K8="","",K8)</f>
        <v xml:space="preserve"> </v>
      </c>
      <c r="M87" s="34"/>
      <c r="N87" s="34"/>
      <c r="O87" s="34"/>
      <c r="P87" s="34"/>
      <c r="Q87" s="34"/>
      <c r="R87" s="34"/>
      <c r="S87" s="34"/>
      <c r="T87" s="34"/>
      <c r="U87" s="34"/>
      <c r="V87" s="34"/>
      <c r="W87" s="34"/>
      <c r="X87" s="34"/>
      <c r="Y87" s="34"/>
      <c r="Z87" s="34"/>
      <c r="AA87" s="34"/>
      <c r="AB87" s="34"/>
      <c r="AC87" s="34"/>
      <c r="AD87" s="34"/>
      <c r="AE87" s="34"/>
      <c r="AF87" s="34"/>
      <c r="AG87" s="34"/>
      <c r="AH87" s="34"/>
      <c r="AI87" s="29" t="s">
        <v>22</v>
      </c>
      <c r="AJ87" s="34"/>
      <c r="AK87" s="34"/>
      <c r="AL87" s="34"/>
      <c r="AM87" s="260">
        <f>IF(AN8= "","",AN8)</f>
        <v>45072</v>
      </c>
      <c r="AN87" s="260"/>
      <c r="AO87" s="34"/>
      <c r="AP87" s="34"/>
      <c r="AQ87" s="34"/>
      <c r="AR87" s="35"/>
      <c r="BE87" s="34"/>
    </row>
    <row r="88" spans="1:91" s="2" customFormat="1" ht="6.95" customHeight="1">
      <c r="A88" s="34"/>
      <c r="B88" s="35"/>
      <c r="C88" s="34"/>
      <c r="D88" s="34"/>
      <c r="E88" s="34"/>
      <c r="F88" s="34"/>
      <c r="G88" s="34"/>
      <c r="H88" s="34"/>
      <c r="I88" s="34"/>
      <c r="J88" s="34"/>
      <c r="K88" s="34"/>
      <c r="L88" s="34"/>
      <c r="M88" s="34"/>
      <c r="N88" s="34"/>
      <c r="O88" s="34"/>
      <c r="P88" s="34"/>
      <c r="Q88" s="34"/>
      <c r="R88" s="34"/>
      <c r="S88" s="34"/>
      <c r="T88" s="34"/>
      <c r="U88" s="34"/>
      <c r="V88" s="34"/>
      <c r="W88" s="34"/>
      <c r="X88" s="34"/>
      <c r="Y88" s="34"/>
      <c r="Z88" s="34"/>
      <c r="AA88" s="34"/>
      <c r="AB88" s="34"/>
      <c r="AC88" s="34"/>
      <c r="AD88" s="34"/>
      <c r="AE88" s="34"/>
      <c r="AF88" s="34"/>
      <c r="AG88" s="34"/>
      <c r="AH88" s="34"/>
      <c r="AI88" s="34"/>
      <c r="AJ88" s="34"/>
      <c r="AK88" s="34"/>
      <c r="AL88" s="34"/>
      <c r="AM88" s="34"/>
      <c r="AN88" s="34"/>
      <c r="AO88" s="34"/>
      <c r="AP88" s="34"/>
      <c r="AQ88" s="34"/>
      <c r="AR88" s="35"/>
      <c r="BE88" s="34"/>
    </row>
    <row r="89" spans="1:91" s="2" customFormat="1" ht="15.2" customHeight="1">
      <c r="A89" s="34"/>
      <c r="B89" s="35"/>
      <c r="C89" s="29" t="s">
        <v>23</v>
      </c>
      <c r="D89" s="34"/>
      <c r="E89" s="34"/>
      <c r="F89" s="34"/>
      <c r="G89" s="34"/>
      <c r="H89" s="34"/>
      <c r="I89" s="34"/>
      <c r="J89" s="34"/>
      <c r="K89" s="34"/>
      <c r="L89" s="4" t="str">
        <f>IF(E11= "","",E11)</f>
        <v xml:space="preserve"> </v>
      </c>
      <c r="M89" s="34"/>
      <c r="N89" s="34"/>
      <c r="O89" s="34"/>
      <c r="P89" s="34"/>
      <c r="Q89" s="34"/>
      <c r="R89" s="34"/>
      <c r="S89" s="34"/>
      <c r="T89" s="34"/>
      <c r="U89" s="34"/>
      <c r="V89" s="34"/>
      <c r="W89" s="34"/>
      <c r="X89" s="34"/>
      <c r="Y89" s="34"/>
      <c r="Z89" s="34"/>
      <c r="AA89" s="34"/>
      <c r="AB89" s="34"/>
      <c r="AC89" s="34"/>
      <c r="AD89" s="34"/>
      <c r="AE89" s="34"/>
      <c r="AF89" s="34"/>
      <c r="AG89" s="34"/>
      <c r="AH89" s="34"/>
      <c r="AI89" s="29" t="s">
        <v>28</v>
      </c>
      <c r="AJ89" s="34"/>
      <c r="AK89" s="34"/>
      <c r="AL89" s="34"/>
      <c r="AM89" s="258" t="str">
        <f>IF(E17="","",E17)</f>
        <v xml:space="preserve"> </v>
      </c>
      <c r="AN89" s="259"/>
      <c r="AO89" s="259"/>
      <c r="AP89" s="259"/>
      <c r="AQ89" s="34"/>
      <c r="AR89" s="35"/>
      <c r="AS89" s="261" t="s">
        <v>52</v>
      </c>
      <c r="AT89" s="262"/>
      <c r="AU89" s="58"/>
      <c r="AV89" s="58"/>
      <c r="AW89" s="58"/>
      <c r="AX89" s="58"/>
      <c r="AY89" s="58"/>
      <c r="AZ89" s="58"/>
      <c r="BA89" s="58"/>
      <c r="BB89" s="58"/>
      <c r="BC89" s="58"/>
      <c r="BD89" s="59"/>
      <c r="BE89" s="34"/>
    </row>
    <row r="90" spans="1:91" s="2" customFormat="1" ht="15.2" customHeight="1">
      <c r="A90" s="34"/>
      <c r="B90" s="35"/>
      <c r="C90" s="29" t="s">
        <v>26</v>
      </c>
      <c r="D90" s="34"/>
      <c r="E90" s="34"/>
      <c r="F90" s="34"/>
      <c r="G90" s="34"/>
      <c r="H90" s="34"/>
      <c r="I90" s="34"/>
      <c r="J90" s="34"/>
      <c r="K90" s="34"/>
      <c r="L90" s="4" t="str">
        <f>IF(E14= "Vyplň údaj","",E14)</f>
        <v/>
      </c>
      <c r="M90" s="34"/>
      <c r="N90" s="34"/>
      <c r="O90" s="34"/>
      <c r="P90" s="34"/>
      <c r="Q90" s="34"/>
      <c r="R90" s="34"/>
      <c r="S90" s="34"/>
      <c r="T90" s="34"/>
      <c r="U90" s="34"/>
      <c r="V90" s="34"/>
      <c r="W90" s="34"/>
      <c r="X90" s="34"/>
      <c r="Y90" s="34"/>
      <c r="Z90" s="34"/>
      <c r="AA90" s="34"/>
      <c r="AB90" s="34"/>
      <c r="AC90" s="34"/>
      <c r="AD90" s="34"/>
      <c r="AE90" s="34"/>
      <c r="AF90" s="34"/>
      <c r="AG90" s="34"/>
      <c r="AH90" s="34"/>
      <c r="AI90" s="29" t="s">
        <v>30</v>
      </c>
      <c r="AJ90" s="34"/>
      <c r="AK90" s="34"/>
      <c r="AL90" s="34"/>
      <c r="AM90" s="258" t="str">
        <f>IF(E20="","",E20)</f>
        <v xml:space="preserve"> </v>
      </c>
      <c r="AN90" s="259"/>
      <c r="AO90" s="259"/>
      <c r="AP90" s="259"/>
      <c r="AQ90" s="34"/>
      <c r="AR90" s="35"/>
      <c r="AS90" s="263"/>
      <c r="AT90" s="264"/>
      <c r="AU90" s="60"/>
      <c r="AV90" s="60"/>
      <c r="AW90" s="60"/>
      <c r="AX90" s="60"/>
      <c r="AY90" s="60"/>
      <c r="AZ90" s="60"/>
      <c r="BA90" s="60"/>
      <c r="BB90" s="60"/>
      <c r="BC90" s="60"/>
      <c r="BD90" s="61"/>
      <c r="BE90" s="34"/>
    </row>
    <row r="91" spans="1:91" s="2" customFormat="1" ht="10.9" customHeight="1">
      <c r="A91" s="34"/>
      <c r="B91" s="35"/>
      <c r="C91" s="34"/>
      <c r="D91" s="34"/>
      <c r="E91" s="34"/>
      <c r="F91" s="34"/>
      <c r="G91" s="34"/>
      <c r="H91" s="34"/>
      <c r="I91" s="34"/>
      <c r="J91" s="34"/>
      <c r="K91" s="34"/>
      <c r="L91" s="34"/>
      <c r="M91" s="34"/>
      <c r="N91" s="34"/>
      <c r="O91" s="34"/>
      <c r="P91" s="34"/>
      <c r="Q91" s="34"/>
      <c r="R91" s="34"/>
      <c r="S91" s="34"/>
      <c r="T91" s="34"/>
      <c r="U91" s="34"/>
      <c r="V91" s="34"/>
      <c r="W91" s="34"/>
      <c r="X91" s="34"/>
      <c r="Y91" s="34"/>
      <c r="Z91" s="34"/>
      <c r="AA91" s="34"/>
      <c r="AB91" s="34"/>
      <c r="AC91" s="34"/>
      <c r="AD91" s="34"/>
      <c r="AE91" s="34"/>
      <c r="AF91" s="34"/>
      <c r="AG91" s="34"/>
      <c r="AH91" s="34"/>
      <c r="AI91" s="34"/>
      <c r="AJ91" s="34"/>
      <c r="AK91" s="34"/>
      <c r="AL91" s="34"/>
      <c r="AM91" s="34"/>
      <c r="AN91" s="34"/>
      <c r="AO91" s="34"/>
      <c r="AP91" s="34"/>
      <c r="AQ91" s="34"/>
      <c r="AR91" s="35"/>
      <c r="AS91" s="263"/>
      <c r="AT91" s="264"/>
      <c r="AU91" s="60"/>
      <c r="AV91" s="60"/>
      <c r="AW91" s="60"/>
      <c r="AX91" s="60"/>
      <c r="AY91" s="60"/>
      <c r="AZ91" s="60"/>
      <c r="BA91" s="60"/>
      <c r="BB91" s="60"/>
      <c r="BC91" s="60"/>
      <c r="BD91" s="61"/>
      <c r="BE91" s="34"/>
    </row>
    <row r="92" spans="1:91" s="2" customFormat="1" ht="29.25" customHeight="1">
      <c r="A92" s="34"/>
      <c r="B92" s="35"/>
      <c r="C92" s="287" t="s">
        <v>53</v>
      </c>
      <c r="D92" s="253"/>
      <c r="E92" s="253"/>
      <c r="F92" s="253"/>
      <c r="G92" s="253"/>
      <c r="H92" s="62"/>
      <c r="I92" s="252" t="s">
        <v>54</v>
      </c>
      <c r="J92" s="253"/>
      <c r="K92" s="253"/>
      <c r="L92" s="253"/>
      <c r="M92" s="253"/>
      <c r="N92" s="253"/>
      <c r="O92" s="253"/>
      <c r="P92" s="253"/>
      <c r="Q92" s="253"/>
      <c r="R92" s="253"/>
      <c r="S92" s="253"/>
      <c r="T92" s="253"/>
      <c r="U92" s="253"/>
      <c r="V92" s="253"/>
      <c r="W92" s="253"/>
      <c r="X92" s="253"/>
      <c r="Y92" s="253"/>
      <c r="Z92" s="253"/>
      <c r="AA92" s="253"/>
      <c r="AB92" s="253"/>
      <c r="AC92" s="253"/>
      <c r="AD92" s="253"/>
      <c r="AE92" s="253"/>
      <c r="AF92" s="253"/>
      <c r="AG92" s="257" t="s">
        <v>55</v>
      </c>
      <c r="AH92" s="253"/>
      <c r="AI92" s="253"/>
      <c r="AJ92" s="253"/>
      <c r="AK92" s="253"/>
      <c r="AL92" s="253"/>
      <c r="AM92" s="253"/>
      <c r="AN92" s="252" t="s">
        <v>56</v>
      </c>
      <c r="AO92" s="253"/>
      <c r="AP92" s="254"/>
      <c r="AQ92" s="63" t="s">
        <v>57</v>
      </c>
      <c r="AR92" s="35"/>
      <c r="AS92" s="64" t="s">
        <v>58</v>
      </c>
      <c r="AT92" s="65" t="s">
        <v>59</v>
      </c>
      <c r="AU92" s="65" t="s">
        <v>60</v>
      </c>
      <c r="AV92" s="65" t="s">
        <v>61</v>
      </c>
      <c r="AW92" s="65" t="s">
        <v>62</v>
      </c>
      <c r="AX92" s="65" t="s">
        <v>63</v>
      </c>
      <c r="AY92" s="65" t="s">
        <v>64</v>
      </c>
      <c r="AZ92" s="65" t="s">
        <v>65</v>
      </c>
      <c r="BA92" s="65" t="s">
        <v>66</v>
      </c>
      <c r="BB92" s="65" t="s">
        <v>67</v>
      </c>
      <c r="BC92" s="65" t="s">
        <v>68</v>
      </c>
      <c r="BD92" s="66" t="s">
        <v>69</v>
      </c>
      <c r="BE92" s="34"/>
    </row>
    <row r="93" spans="1:91" s="2" customFormat="1" ht="10.9" customHeight="1">
      <c r="A93" s="34"/>
      <c r="B93" s="35"/>
      <c r="C93" s="34"/>
      <c r="D93" s="34"/>
      <c r="E93" s="34"/>
      <c r="F93" s="34"/>
      <c r="G93" s="34"/>
      <c r="H93" s="34"/>
      <c r="I93" s="34"/>
      <c r="J93" s="34"/>
      <c r="K93" s="34"/>
      <c r="L93" s="34"/>
      <c r="M93" s="34"/>
      <c r="N93" s="34"/>
      <c r="O93" s="34"/>
      <c r="P93" s="34"/>
      <c r="Q93" s="34"/>
      <c r="R93" s="34"/>
      <c r="S93" s="34"/>
      <c r="T93" s="34"/>
      <c r="U93" s="34"/>
      <c r="V93" s="34"/>
      <c r="W93" s="34"/>
      <c r="X93" s="34"/>
      <c r="Y93" s="34"/>
      <c r="Z93" s="34"/>
      <c r="AA93" s="34"/>
      <c r="AB93" s="34"/>
      <c r="AC93" s="34"/>
      <c r="AD93" s="34"/>
      <c r="AE93" s="34"/>
      <c r="AF93" s="34"/>
      <c r="AG93" s="34"/>
      <c r="AH93" s="34"/>
      <c r="AI93" s="34"/>
      <c r="AJ93" s="34"/>
      <c r="AK93" s="34"/>
      <c r="AL93" s="34"/>
      <c r="AM93" s="34"/>
      <c r="AN93" s="34"/>
      <c r="AO93" s="34"/>
      <c r="AP93" s="34"/>
      <c r="AQ93" s="34"/>
      <c r="AR93" s="35"/>
      <c r="AS93" s="67"/>
      <c r="AT93" s="68"/>
      <c r="AU93" s="68"/>
      <c r="AV93" s="68"/>
      <c r="AW93" s="68"/>
      <c r="AX93" s="68"/>
      <c r="AY93" s="68"/>
      <c r="AZ93" s="68"/>
      <c r="BA93" s="68"/>
      <c r="BB93" s="68"/>
      <c r="BC93" s="68"/>
      <c r="BD93" s="69"/>
      <c r="BE93" s="34"/>
    </row>
    <row r="94" spans="1:91" s="6" customFormat="1" ht="32.450000000000003" customHeight="1">
      <c r="B94" s="70"/>
      <c r="C94" s="71" t="s">
        <v>70</v>
      </c>
      <c r="D94" s="72"/>
      <c r="E94" s="72"/>
      <c r="F94" s="72"/>
      <c r="G94" s="72"/>
      <c r="H94" s="72"/>
      <c r="I94" s="72"/>
      <c r="J94" s="72"/>
      <c r="K94" s="72"/>
      <c r="L94" s="72"/>
      <c r="M94" s="72"/>
      <c r="N94" s="72"/>
      <c r="O94" s="72"/>
      <c r="P94" s="72"/>
      <c r="Q94" s="72"/>
      <c r="R94" s="72"/>
      <c r="S94" s="72"/>
      <c r="T94" s="72"/>
      <c r="U94" s="72"/>
      <c r="V94" s="72"/>
      <c r="W94" s="72"/>
      <c r="X94" s="72"/>
      <c r="Y94" s="72"/>
      <c r="Z94" s="72"/>
      <c r="AA94" s="72"/>
      <c r="AB94" s="72"/>
      <c r="AC94" s="72"/>
      <c r="AD94" s="72"/>
      <c r="AE94" s="72"/>
      <c r="AF94" s="72"/>
      <c r="AG94" s="250">
        <f>ROUND(AG95+SUM(AG96:AG102)+AG106+AG110,2)</f>
        <v>17695750</v>
      </c>
      <c r="AH94" s="250"/>
      <c r="AI94" s="250"/>
      <c r="AJ94" s="250"/>
      <c r="AK94" s="250"/>
      <c r="AL94" s="250"/>
      <c r="AM94" s="250"/>
      <c r="AN94" s="251">
        <f t="shared" ref="AN94:AN112" si="0">SUM(AG94,AT94)</f>
        <v>21411857.5</v>
      </c>
      <c r="AO94" s="251"/>
      <c r="AP94" s="251"/>
      <c r="AQ94" s="74" t="s">
        <v>1</v>
      </c>
      <c r="AR94" s="70"/>
      <c r="AS94" s="75">
        <f>ROUND(AS95+SUM(AS96:AS102)+AS106+AS110,2)</f>
        <v>0</v>
      </c>
      <c r="AT94" s="76">
        <f t="shared" ref="AT94:AT112" si="1">ROUND(SUM(AV94:AW94),2)</f>
        <v>3716107.5</v>
      </c>
      <c r="AU94" s="77">
        <f>ROUND(AU95+SUM(AU96:AU102)+AU106+AU110,5)</f>
        <v>0</v>
      </c>
      <c r="AV94" s="76">
        <f>ROUND(AZ94*L29,2)</f>
        <v>3716107.5</v>
      </c>
      <c r="AW94" s="76">
        <f>ROUND(BA94*L30,2)</f>
        <v>0</v>
      </c>
      <c r="AX94" s="76">
        <f>ROUND(BB94*L29,2)</f>
        <v>0</v>
      </c>
      <c r="AY94" s="76">
        <f>ROUND(BC94*L30,2)</f>
        <v>0</v>
      </c>
      <c r="AZ94" s="76">
        <f>ROUND(AZ95+SUM(AZ96:AZ102)+AZ106+AZ110,2)</f>
        <v>17695750</v>
      </c>
      <c r="BA94" s="76">
        <f>ROUND(BA95+SUM(BA96:BA102)+BA106+BA110,2)</f>
        <v>0</v>
      </c>
      <c r="BB94" s="76">
        <f>ROUND(BB95+SUM(BB96:BB102)+BB106+BB110,2)</f>
        <v>0</v>
      </c>
      <c r="BC94" s="76">
        <f>ROUND(BC95+SUM(BC96:BC102)+BC106+BC110,2)</f>
        <v>0</v>
      </c>
      <c r="BD94" s="78">
        <f>ROUND(BD95+SUM(BD96:BD102)+BD106+BD110,2)</f>
        <v>0</v>
      </c>
      <c r="BS94" s="79" t="s">
        <v>71</v>
      </c>
      <c r="BT94" s="79" t="s">
        <v>72</v>
      </c>
      <c r="BU94" s="80" t="s">
        <v>73</v>
      </c>
      <c r="BV94" s="79" t="s">
        <v>74</v>
      </c>
      <c r="BW94" s="79" t="s">
        <v>4</v>
      </c>
      <c r="BX94" s="79" t="s">
        <v>75</v>
      </c>
      <c r="CL94" s="79" t="s">
        <v>1</v>
      </c>
    </row>
    <row r="95" spans="1:91" s="7" customFormat="1" ht="16.5" customHeight="1">
      <c r="A95" s="81" t="s">
        <v>76</v>
      </c>
      <c r="B95" s="82"/>
      <c r="C95" s="83"/>
      <c r="D95" s="273" t="s">
        <v>77</v>
      </c>
      <c r="E95" s="273"/>
      <c r="F95" s="273"/>
      <c r="G95" s="273"/>
      <c r="H95" s="273"/>
      <c r="I95" s="84"/>
      <c r="J95" s="273" t="s">
        <v>78</v>
      </c>
      <c r="K95" s="273"/>
      <c r="L95" s="273"/>
      <c r="M95" s="273"/>
      <c r="N95" s="273"/>
      <c r="O95" s="273"/>
      <c r="P95" s="273"/>
      <c r="Q95" s="273"/>
      <c r="R95" s="273"/>
      <c r="S95" s="273"/>
      <c r="T95" s="273"/>
      <c r="U95" s="273"/>
      <c r="V95" s="273"/>
      <c r="W95" s="273"/>
      <c r="X95" s="273"/>
      <c r="Y95" s="273"/>
      <c r="Z95" s="273"/>
      <c r="AA95" s="273"/>
      <c r="AB95" s="273"/>
      <c r="AC95" s="273"/>
      <c r="AD95" s="273"/>
      <c r="AE95" s="273"/>
      <c r="AF95" s="273"/>
      <c r="AG95" s="245">
        <f>'PS 701 - Sdělovací zařízení'!J30</f>
        <v>0</v>
      </c>
      <c r="AH95" s="246"/>
      <c r="AI95" s="246"/>
      <c r="AJ95" s="246"/>
      <c r="AK95" s="246"/>
      <c r="AL95" s="246"/>
      <c r="AM95" s="246"/>
      <c r="AN95" s="245">
        <f t="shared" si="0"/>
        <v>0</v>
      </c>
      <c r="AO95" s="246"/>
      <c r="AP95" s="246"/>
      <c r="AQ95" s="85" t="s">
        <v>79</v>
      </c>
      <c r="AR95" s="82"/>
      <c r="AS95" s="86">
        <v>0</v>
      </c>
      <c r="AT95" s="87">
        <f t="shared" si="1"/>
        <v>0</v>
      </c>
      <c r="AU95" s="88">
        <f>'PS 701 - Sdělovací zařízení'!P119</f>
        <v>0</v>
      </c>
      <c r="AV95" s="87">
        <f>'PS 701 - Sdělovací zařízení'!J33</f>
        <v>0</v>
      </c>
      <c r="AW95" s="87">
        <f>'PS 701 - Sdělovací zařízení'!J34</f>
        <v>0</v>
      </c>
      <c r="AX95" s="87">
        <f>'PS 701 - Sdělovací zařízení'!J35</f>
        <v>0</v>
      </c>
      <c r="AY95" s="87">
        <f>'PS 701 - Sdělovací zařízení'!J36</f>
        <v>0</v>
      </c>
      <c r="AZ95" s="87">
        <f>'PS 701 - Sdělovací zařízení'!F33</f>
        <v>0</v>
      </c>
      <c r="BA95" s="87">
        <f>'PS 701 - Sdělovací zařízení'!F34</f>
        <v>0</v>
      </c>
      <c r="BB95" s="87">
        <f>'PS 701 - Sdělovací zařízení'!F35</f>
        <v>0</v>
      </c>
      <c r="BC95" s="87">
        <f>'PS 701 - Sdělovací zařízení'!F36</f>
        <v>0</v>
      </c>
      <c r="BD95" s="89">
        <f>'PS 701 - Sdělovací zařízení'!F37</f>
        <v>0</v>
      </c>
      <c r="BT95" s="90" t="s">
        <v>80</v>
      </c>
      <c r="BV95" s="90" t="s">
        <v>74</v>
      </c>
      <c r="BW95" s="90" t="s">
        <v>81</v>
      </c>
      <c r="BX95" s="90" t="s">
        <v>4</v>
      </c>
      <c r="CL95" s="90" t="s">
        <v>1</v>
      </c>
      <c r="CM95" s="90" t="s">
        <v>82</v>
      </c>
    </row>
    <row r="96" spans="1:91" s="7" customFormat="1" ht="24.75" customHeight="1">
      <c r="A96" s="81" t="s">
        <v>76</v>
      </c>
      <c r="B96" s="82"/>
      <c r="C96" s="83"/>
      <c r="D96" s="273" t="s">
        <v>83</v>
      </c>
      <c r="E96" s="273"/>
      <c r="F96" s="273"/>
      <c r="G96" s="273"/>
      <c r="H96" s="273"/>
      <c r="I96" s="84"/>
      <c r="J96" s="273" t="s">
        <v>84</v>
      </c>
      <c r="K96" s="273"/>
      <c r="L96" s="273"/>
      <c r="M96" s="273"/>
      <c r="N96" s="273"/>
      <c r="O96" s="273"/>
      <c r="P96" s="273"/>
      <c r="Q96" s="273"/>
      <c r="R96" s="273"/>
      <c r="S96" s="273"/>
      <c r="T96" s="273"/>
      <c r="U96" s="273"/>
      <c r="V96" s="273"/>
      <c r="W96" s="273"/>
      <c r="X96" s="273"/>
      <c r="Y96" s="273"/>
      <c r="Z96" s="273"/>
      <c r="AA96" s="273"/>
      <c r="AB96" s="273"/>
      <c r="AC96" s="273"/>
      <c r="AD96" s="273"/>
      <c r="AE96" s="273"/>
      <c r="AF96" s="273"/>
      <c r="AG96" s="245">
        <f>'SO 101.1 - Železniční svršek'!J30</f>
        <v>17020530</v>
      </c>
      <c r="AH96" s="246"/>
      <c r="AI96" s="246"/>
      <c r="AJ96" s="246"/>
      <c r="AK96" s="246"/>
      <c r="AL96" s="246"/>
      <c r="AM96" s="246"/>
      <c r="AN96" s="245">
        <f t="shared" si="0"/>
        <v>20594841.300000001</v>
      </c>
      <c r="AO96" s="246"/>
      <c r="AP96" s="246"/>
      <c r="AQ96" s="85" t="s">
        <v>79</v>
      </c>
      <c r="AR96" s="82"/>
      <c r="AS96" s="86">
        <v>0</v>
      </c>
      <c r="AT96" s="87">
        <f t="shared" si="1"/>
        <v>3574311.3</v>
      </c>
      <c r="AU96" s="88">
        <f>'SO 101.1 - Železniční svršek'!P119</f>
        <v>0</v>
      </c>
      <c r="AV96" s="87">
        <f>'SO 101.1 - Železniční svršek'!J33</f>
        <v>3574311.3</v>
      </c>
      <c r="AW96" s="87">
        <f>'SO 101.1 - Železniční svršek'!J34</f>
        <v>0</v>
      </c>
      <c r="AX96" s="87">
        <f>'SO 101.1 - Železniční svršek'!J35</f>
        <v>0</v>
      </c>
      <c r="AY96" s="87">
        <f>'SO 101.1 - Železniční svršek'!J36</f>
        <v>0</v>
      </c>
      <c r="AZ96" s="87">
        <f>'SO 101.1 - Železniční svršek'!F33</f>
        <v>17020530</v>
      </c>
      <c r="BA96" s="87">
        <f>'SO 101.1 - Železniční svršek'!F34</f>
        <v>0</v>
      </c>
      <c r="BB96" s="87">
        <f>'SO 101.1 - Železniční svršek'!F35</f>
        <v>0</v>
      </c>
      <c r="BC96" s="87">
        <f>'SO 101.1 - Železniční svršek'!F36</f>
        <v>0</v>
      </c>
      <c r="BD96" s="89">
        <f>'SO 101.1 - Železniční svršek'!F37</f>
        <v>0</v>
      </c>
      <c r="BT96" s="90" t="s">
        <v>80</v>
      </c>
      <c r="BV96" s="90" t="s">
        <v>74</v>
      </c>
      <c r="BW96" s="90" t="s">
        <v>85</v>
      </c>
      <c r="BX96" s="90" t="s">
        <v>4</v>
      </c>
      <c r="CL96" s="90" t="s">
        <v>1</v>
      </c>
      <c r="CM96" s="90" t="s">
        <v>82</v>
      </c>
    </row>
    <row r="97" spans="1:91" s="7" customFormat="1" ht="24.75" customHeight="1">
      <c r="A97" s="81" t="s">
        <v>76</v>
      </c>
      <c r="B97" s="82"/>
      <c r="C97" s="83"/>
      <c r="D97" s="273" t="s">
        <v>86</v>
      </c>
      <c r="E97" s="273"/>
      <c r="F97" s="273"/>
      <c r="G97" s="273"/>
      <c r="H97" s="273"/>
      <c r="I97" s="84"/>
      <c r="J97" s="273" t="s">
        <v>87</v>
      </c>
      <c r="K97" s="273"/>
      <c r="L97" s="273"/>
      <c r="M97" s="273"/>
      <c r="N97" s="273"/>
      <c r="O97" s="273"/>
      <c r="P97" s="273"/>
      <c r="Q97" s="273"/>
      <c r="R97" s="273"/>
      <c r="S97" s="273"/>
      <c r="T97" s="273"/>
      <c r="U97" s="273"/>
      <c r="V97" s="273"/>
      <c r="W97" s="273"/>
      <c r="X97" s="273"/>
      <c r="Y97" s="273"/>
      <c r="Z97" s="273"/>
      <c r="AA97" s="273"/>
      <c r="AB97" s="273"/>
      <c r="AC97" s="273"/>
      <c r="AD97" s="273"/>
      <c r="AE97" s="273"/>
      <c r="AF97" s="273"/>
      <c r="AG97" s="245">
        <f>'SO 101.2 - Železniční spodek'!J30</f>
        <v>0</v>
      </c>
      <c r="AH97" s="246"/>
      <c r="AI97" s="246"/>
      <c r="AJ97" s="246"/>
      <c r="AK97" s="246"/>
      <c r="AL97" s="246"/>
      <c r="AM97" s="246"/>
      <c r="AN97" s="245">
        <f t="shared" si="0"/>
        <v>0</v>
      </c>
      <c r="AO97" s="246"/>
      <c r="AP97" s="246"/>
      <c r="AQ97" s="85" t="s">
        <v>79</v>
      </c>
      <c r="AR97" s="82"/>
      <c r="AS97" s="86">
        <v>0</v>
      </c>
      <c r="AT97" s="87">
        <f t="shared" si="1"/>
        <v>0</v>
      </c>
      <c r="AU97" s="88">
        <f>'SO 101.2 - Železniční spodek'!P119</f>
        <v>0</v>
      </c>
      <c r="AV97" s="87">
        <f>'SO 101.2 - Železniční spodek'!J33</f>
        <v>0</v>
      </c>
      <c r="AW97" s="87">
        <f>'SO 101.2 - Železniční spodek'!J34</f>
        <v>0</v>
      </c>
      <c r="AX97" s="87">
        <f>'SO 101.2 - Železniční spodek'!J35</f>
        <v>0</v>
      </c>
      <c r="AY97" s="87">
        <f>'SO 101.2 - Železniční spodek'!J36</f>
        <v>0</v>
      </c>
      <c r="AZ97" s="87">
        <f>'SO 101.2 - Železniční spodek'!F33</f>
        <v>0</v>
      </c>
      <c r="BA97" s="87">
        <f>'SO 101.2 - Železniční spodek'!F34</f>
        <v>0</v>
      </c>
      <c r="BB97" s="87">
        <f>'SO 101.2 - Železniční spodek'!F35</f>
        <v>0</v>
      </c>
      <c r="BC97" s="87">
        <f>'SO 101.2 - Železniční spodek'!F36</f>
        <v>0</v>
      </c>
      <c r="BD97" s="89">
        <f>'SO 101.2 - Železniční spodek'!F37</f>
        <v>0</v>
      </c>
      <c r="BT97" s="90" t="s">
        <v>80</v>
      </c>
      <c r="BV97" s="90" t="s">
        <v>74</v>
      </c>
      <c r="BW97" s="90" t="s">
        <v>88</v>
      </c>
      <c r="BX97" s="90" t="s">
        <v>4</v>
      </c>
      <c r="CL97" s="90" t="s">
        <v>1</v>
      </c>
      <c r="CM97" s="90" t="s">
        <v>82</v>
      </c>
    </row>
    <row r="98" spans="1:91" s="7" customFormat="1" ht="16.5" customHeight="1">
      <c r="A98" s="81" t="s">
        <v>76</v>
      </c>
      <c r="B98" s="82"/>
      <c r="C98" s="83"/>
      <c r="D98" s="273" t="s">
        <v>89</v>
      </c>
      <c r="E98" s="273"/>
      <c r="F98" s="273"/>
      <c r="G98" s="273"/>
      <c r="H98" s="273"/>
      <c r="I98" s="84"/>
      <c r="J98" s="273" t="s">
        <v>90</v>
      </c>
      <c r="K98" s="273"/>
      <c r="L98" s="273"/>
      <c r="M98" s="273"/>
      <c r="N98" s="273"/>
      <c r="O98" s="273"/>
      <c r="P98" s="273"/>
      <c r="Q98" s="273"/>
      <c r="R98" s="273"/>
      <c r="S98" s="273"/>
      <c r="T98" s="273"/>
      <c r="U98" s="273"/>
      <c r="V98" s="273"/>
      <c r="W98" s="273"/>
      <c r="X98" s="273"/>
      <c r="Y98" s="273"/>
      <c r="Z98" s="273"/>
      <c r="AA98" s="273"/>
      <c r="AB98" s="273"/>
      <c r="AC98" s="273"/>
      <c r="AD98" s="273"/>
      <c r="AE98" s="273"/>
      <c r="AF98" s="273"/>
      <c r="AG98" s="245">
        <f>'SO 201 - Nástupiště včetn...'!J30</f>
        <v>0</v>
      </c>
      <c r="AH98" s="246"/>
      <c r="AI98" s="246"/>
      <c r="AJ98" s="246"/>
      <c r="AK98" s="246"/>
      <c r="AL98" s="246"/>
      <c r="AM98" s="246"/>
      <c r="AN98" s="245">
        <f t="shared" si="0"/>
        <v>0</v>
      </c>
      <c r="AO98" s="246"/>
      <c r="AP98" s="246"/>
      <c r="AQ98" s="85" t="s">
        <v>79</v>
      </c>
      <c r="AR98" s="82"/>
      <c r="AS98" s="86">
        <v>0</v>
      </c>
      <c r="AT98" s="87">
        <f t="shared" si="1"/>
        <v>0</v>
      </c>
      <c r="AU98" s="88">
        <f>'SO 201 - Nástupiště včetn...'!P120</f>
        <v>0</v>
      </c>
      <c r="AV98" s="87">
        <f>'SO 201 - Nástupiště včetn...'!J33</f>
        <v>0</v>
      </c>
      <c r="AW98" s="87">
        <f>'SO 201 - Nástupiště včetn...'!J34</f>
        <v>0</v>
      </c>
      <c r="AX98" s="87">
        <f>'SO 201 - Nástupiště včetn...'!J35</f>
        <v>0</v>
      </c>
      <c r="AY98" s="87">
        <f>'SO 201 - Nástupiště včetn...'!J36</f>
        <v>0</v>
      </c>
      <c r="AZ98" s="87">
        <f>'SO 201 - Nástupiště včetn...'!F33</f>
        <v>0</v>
      </c>
      <c r="BA98" s="87">
        <f>'SO 201 - Nástupiště včetn...'!F34</f>
        <v>0</v>
      </c>
      <c r="BB98" s="87">
        <f>'SO 201 - Nástupiště včetn...'!F35</f>
        <v>0</v>
      </c>
      <c r="BC98" s="87">
        <f>'SO 201 - Nástupiště včetn...'!F36</f>
        <v>0</v>
      </c>
      <c r="BD98" s="89">
        <f>'SO 201 - Nástupiště včetn...'!F37</f>
        <v>0</v>
      </c>
      <c r="BT98" s="90" t="s">
        <v>80</v>
      </c>
      <c r="BV98" s="90" t="s">
        <v>74</v>
      </c>
      <c r="BW98" s="90" t="s">
        <v>91</v>
      </c>
      <c r="BX98" s="90" t="s">
        <v>4</v>
      </c>
      <c r="CL98" s="90" t="s">
        <v>1</v>
      </c>
      <c r="CM98" s="90" t="s">
        <v>82</v>
      </c>
    </row>
    <row r="99" spans="1:91" s="7" customFormat="1" ht="16.5" customHeight="1">
      <c r="A99" s="81" t="s">
        <v>76</v>
      </c>
      <c r="B99" s="82"/>
      <c r="C99" s="83"/>
      <c r="D99" s="273" t="s">
        <v>92</v>
      </c>
      <c r="E99" s="273"/>
      <c r="F99" s="273"/>
      <c r="G99" s="273"/>
      <c r="H99" s="273"/>
      <c r="I99" s="84"/>
      <c r="J99" s="273" t="s">
        <v>93</v>
      </c>
      <c r="K99" s="273"/>
      <c r="L99" s="273"/>
      <c r="M99" s="273"/>
      <c r="N99" s="273"/>
      <c r="O99" s="273"/>
      <c r="P99" s="273"/>
      <c r="Q99" s="273"/>
      <c r="R99" s="273"/>
      <c r="S99" s="273"/>
      <c r="T99" s="273"/>
      <c r="U99" s="273"/>
      <c r="V99" s="273"/>
      <c r="W99" s="273"/>
      <c r="X99" s="273"/>
      <c r="Y99" s="273"/>
      <c r="Z99" s="273"/>
      <c r="AA99" s="273"/>
      <c r="AB99" s="273"/>
      <c r="AC99" s="273"/>
      <c r="AD99" s="273"/>
      <c r="AE99" s="273"/>
      <c r="AF99" s="273"/>
      <c r="AG99" s="245">
        <f>'SO 302 - Železniční přeje...'!J30</f>
        <v>675220</v>
      </c>
      <c r="AH99" s="246"/>
      <c r="AI99" s="246"/>
      <c r="AJ99" s="246"/>
      <c r="AK99" s="246"/>
      <c r="AL99" s="246"/>
      <c r="AM99" s="246"/>
      <c r="AN99" s="245">
        <f t="shared" si="0"/>
        <v>817016.2</v>
      </c>
      <c r="AO99" s="246"/>
      <c r="AP99" s="246"/>
      <c r="AQ99" s="85" t="s">
        <v>79</v>
      </c>
      <c r="AR99" s="82"/>
      <c r="AS99" s="86">
        <v>0</v>
      </c>
      <c r="AT99" s="87">
        <f t="shared" si="1"/>
        <v>141796.20000000001</v>
      </c>
      <c r="AU99" s="88">
        <f>'SO 302 - Železniční přeje...'!P120</f>
        <v>0</v>
      </c>
      <c r="AV99" s="87">
        <f>'SO 302 - Železniční přeje...'!J33</f>
        <v>141796.20000000001</v>
      </c>
      <c r="AW99" s="87">
        <f>'SO 302 - Železniční přeje...'!J34</f>
        <v>0</v>
      </c>
      <c r="AX99" s="87">
        <f>'SO 302 - Železniční přeje...'!J35</f>
        <v>0</v>
      </c>
      <c r="AY99" s="87">
        <f>'SO 302 - Železniční přeje...'!J36</f>
        <v>0</v>
      </c>
      <c r="AZ99" s="87">
        <f>'SO 302 - Železniční přeje...'!F33</f>
        <v>675220</v>
      </c>
      <c r="BA99" s="87">
        <f>'SO 302 - Železniční přeje...'!F34</f>
        <v>0</v>
      </c>
      <c r="BB99" s="87">
        <f>'SO 302 - Železniční přeje...'!F35</f>
        <v>0</v>
      </c>
      <c r="BC99" s="87">
        <f>'SO 302 - Železniční přeje...'!F36</f>
        <v>0</v>
      </c>
      <c r="BD99" s="89">
        <f>'SO 302 - Železniční přeje...'!F37</f>
        <v>0</v>
      </c>
      <c r="BT99" s="90" t="s">
        <v>80</v>
      </c>
      <c r="BV99" s="90" t="s">
        <v>74</v>
      </c>
      <c r="BW99" s="90" t="s">
        <v>94</v>
      </c>
      <c r="BX99" s="90" t="s">
        <v>4</v>
      </c>
      <c r="CL99" s="90" t="s">
        <v>1</v>
      </c>
      <c r="CM99" s="90" t="s">
        <v>82</v>
      </c>
    </row>
    <row r="100" spans="1:91" s="7" customFormat="1" ht="16.5" customHeight="1">
      <c r="A100" s="81" t="s">
        <v>76</v>
      </c>
      <c r="B100" s="82"/>
      <c r="C100" s="83"/>
      <c r="D100" s="273" t="s">
        <v>95</v>
      </c>
      <c r="E100" s="273"/>
      <c r="F100" s="273"/>
      <c r="G100" s="273"/>
      <c r="H100" s="273"/>
      <c r="I100" s="84"/>
      <c r="J100" s="273" t="s">
        <v>96</v>
      </c>
      <c r="K100" s="273"/>
      <c r="L100" s="273"/>
      <c r="M100" s="273"/>
      <c r="N100" s="273"/>
      <c r="O100" s="273"/>
      <c r="P100" s="273"/>
      <c r="Q100" s="273"/>
      <c r="R100" s="273"/>
      <c r="S100" s="273"/>
      <c r="T100" s="273"/>
      <c r="U100" s="273"/>
      <c r="V100" s="273"/>
      <c r="W100" s="273"/>
      <c r="X100" s="273"/>
      <c r="Y100" s="273"/>
      <c r="Z100" s="273"/>
      <c r="AA100" s="273"/>
      <c r="AB100" s="273"/>
      <c r="AC100" s="273"/>
      <c r="AD100" s="273"/>
      <c r="AE100" s="273"/>
      <c r="AF100" s="273"/>
      <c r="AG100" s="245">
        <f>'SO 4.2 - VON'!J30</f>
        <v>0</v>
      </c>
      <c r="AH100" s="246"/>
      <c r="AI100" s="246"/>
      <c r="AJ100" s="246"/>
      <c r="AK100" s="246"/>
      <c r="AL100" s="246"/>
      <c r="AM100" s="246"/>
      <c r="AN100" s="245">
        <f t="shared" si="0"/>
        <v>0</v>
      </c>
      <c r="AO100" s="246"/>
      <c r="AP100" s="246"/>
      <c r="AQ100" s="85" t="s">
        <v>79</v>
      </c>
      <c r="AR100" s="82"/>
      <c r="AS100" s="86">
        <v>0</v>
      </c>
      <c r="AT100" s="87">
        <f t="shared" si="1"/>
        <v>0</v>
      </c>
      <c r="AU100" s="88">
        <f>'SO 4.2 - VON'!P117</f>
        <v>0</v>
      </c>
      <c r="AV100" s="87">
        <f>'SO 4.2 - VON'!J33</f>
        <v>0</v>
      </c>
      <c r="AW100" s="87">
        <f>'SO 4.2 - VON'!J34</f>
        <v>0</v>
      </c>
      <c r="AX100" s="87">
        <f>'SO 4.2 - VON'!J35</f>
        <v>0</v>
      </c>
      <c r="AY100" s="87">
        <f>'SO 4.2 - VON'!J36</f>
        <v>0</v>
      </c>
      <c r="AZ100" s="87">
        <f>'SO 4.2 - VON'!F33</f>
        <v>0</v>
      </c>
      <c r="BA100" s="87">
        <f>'SO 4.2 - VON'!F34</f>
        <v>0</v>
      </c>
      <c r="BB100" s="87">
        <f>'SO 4.2 - VON'!F35</f>
        <v>0</v>
      </c>
      <c r="BC100" s="87">
        <f>'SO 4.2 - VON'!F36</f>
        <v>0</v>
      </c>
      <c r="BD100" s="89">
        <f>'SO 4.2 - VON'!F37</f>
        <v>0</v>
      </c>
      <c r="BT100" s="90" t="s">
        <v>80</v>
      </c>
      <c r="BV100" s="90" t="s">
        <v>74</v>
      </c>
      <c r="BW100" s="90" t="s">
        <v>97</v>
      </c>
      <c r="BX100" s="90" t="s">
        <v>4</v>
      </c>
      <c r="CL100" s="90" t="s">
        <v>1</v>
      </c>
      <c r="CM100" s="90" t="s">
        <v>82</v>
      </c>
    </row>
    <row r="101" spans="1:91" s="7" customFormat="1" ht="16.5" customHeight="1">
      <c r="A101" s="81" t="s">
        <v>76</v>
      </c>
      <c r="B101" s="82"/>
      <c r="C101" s="83"/>
      <c r="D101" s="273" t="s">
        <v>98</v>
      </c>
      <c r="E101" s="273"/>
      <c r="F101" s="273"/>
      <c r="G101" s="273"/>
      <c r="H101" s="273"/>
      <c r="I101" s="84"/>
      <c r="J101" s="273" t="s">
        <v>99</v>
      </c>
      <c r="K101" s="273"/>
      <c r="L101" s="273"/>
      <c r="M101" s="273"/>
      <c r="N101" s="273"/>
      <c r="O101" s="273"/>
      <c r="P101" s="273"/>
      <c r="Q101" s="273"/>
      <c r="R101" s="273"/>
      <c r="S101" s="273"/>
      <c r="T101" s="273"/>
      <c r="U101" s="273"/>
      <c r="V101" s="273"/>
      <c r="W101" s="273"/>
      <c r="X101" s="273"/>
      <c r="Y101" s="273"/>
      <c r="Z101" s="273"/>
      <c r="AA101" s="273"/>
      <c r="AB101" s="273"/>
      <c r="AC101" s="273"/>
      <c r="AD101" s="273"/>
      <c r="AE101" s="273"/>
      <c r="AF101" s="273"/>
      <c r="AG101" s="245">
        <f>'SO 401 - Rozvody NN a osv...'!J30</f>
        <v>0</v>
      </c>
      <c r="AH101" s="246"/>
      <c r="AI101" s="246"/>
      <c r="AJ101" s="246"/>
      <c r="AK101" s="246"/>
      <c r="AL101" s="246"/>
      <c r="AM101" s="246"/>
      <c r="AN101" s="245">
        <f t="shared" si="0"/>
        <v>0</v>
      </c>
      <c r="AO101" s="246"/>
      <c r="AP101" s="246"/>
      <c r="AQ101" s="85" t="s">
        <v>79</v>
      </c>
      <c r="AR101" s="82"/>
      <c r="AS101" s="86">
        <v>0</v>
      </c>
      <c r="AT101" s="87">
        <f t="shared" si="1"/>
        <v>0</v>
      </c>
      <c r="AU101" s="88">
        <f>'SO 401 - Rozvody NN a osv...'!P119</f>
        <v>0</v>
      </c>
      <c r="AV101" s="87">
        <f>'SO 401 - Rozvody NN a osv...'!J33</f>
        <v>0</v>
      </c>
      <c r="AW101" s="87">
        <f>'SO 401 - Rozvody NN a osv...'!J34</f>
        <v>0</v>
      </c>
      <c r="AX101" s="87">
        <f>'SO 401 - Rozvody NN a osv...'!J35</f>
        <v>0</v>
      </c>
      <c r="AY101" s="87">
        <f>'SO 401 - Rozvody NN a osv...'!J36</f>
        <v>0</v>
      </c>
      <c r="AZ101" s="87">
        <f>'SO 401 - Rozvody NN a osv...'!F33</f>
        <v>0</v>
      </c>
      <c r="BA101" s="87">
        <f>'SO 401 - Rozvody NN a osv...'!F34</f>
        <v>0</v>
      </c>
      <c r="BB101" s="87">
        <f>'SO 401 - Rozvody NN a osv...'!F35</f>
        <v>0</v>
      </c>
      <c r="BC101" s="87">
        <f>'SO 401 - Rozvody NN a osv...'!F36</f>
        <v>0</v>
      </c>
      <c r="BD101" s="89">
        <f>'SO 401 - Rozvody NN a osv...'!F37</f>
        <v>0</v>
      </c>
      <c r="BT101" s="90" t="s">
        <v>80</v>
      </c>
      <c r="BV101" s="90" t="s">
        <v>74</v>
      </c>
      <c r="BW101" s="90" t="s">
        <v>100</v>
      </c>
      <c r="BX101" s="90" t="s">
        <v>4</v>
      </c>
      <c r="CL101" s="90" t="s">
        <v>1</v>
      </c>
      <c r="CM101" s="90" t="s">
        <v>82</v>
      </c>
    </row>
    <row r="102" spans="1:91" s="7" customFormat="1" ht="24.75" customHeight="1">
      <c r="B102" s="82"/>
      <c r="C102" s="83"/>
      <c r="D102" s="273" t="s">
        <v>101</v>
      </c>
      <c r="E102" s="273"/>
      <c r="F102" s="273"/>
      <c r="G102" s="273"/>
      <c r="H102" s="273"/>
      <c r="I102" s="84"/>
      <c r="J102" s="273" t="s">
        <v>102</v>
      </c>
      <c r="K102" s="273"/>
      <c r="L102" s="273"/>
      <c r="M102" s="273"/>
      <c r="N102" s="273"/>
      <c r="O102" s="273"/>
      <c r="P102" s="273"/>
      <c r="Q102" s="273"/>
      <c r="R102" s="273"/>
      <c r="S102" s="273"/>
      <c r="T102" s="273"/>
      <c r="U102" s="273"/>
      <c r="V102" s="273"/>
      <c r="W102" s="273"/>
      <c r="X102" s="273"/>
      <c r="Y102" s="273"/>
      <c r="Z102" s="273"/>
      <c r="AA102" s="273"/>
      <c r="AB102" s="273"/>
      <c r="AC102" s="273"/>
      <c r="AD102" s="273"/>
      <c r="AE102" s="273"/>
      <c r="AF102" s="273"/>
      <c r="AG102" s="247">
        <f>ROUND(SUM(AG103:AG105),2)</f>
        <v>0</v>
      </c>
      <c r="AH102" s="246"/>
      <c r="AI102" s="246"/>
      <c r="AJ102" s="246"/>
      <c r="AK102" s="246"/>
      <c r="AL102" s="246"/>
      <c r="AM102" s="246"/>
      <c r="AN102" s="245">
        <f t="shared" si="0"/>
        <v>0</v>
      </c>
      <c r="AO102" s="246"/>
      <c r="AP102" s="246"/>
      <c r="AQ102" s="85" t="s">
        <v>79</v>
      </c>
      <c r="AR102" s="82"/>
      <c r="AS102" s="86">
        <f>ROUND(SUM(AS103:AS105),2)</f>
        <v>0</v>
      </c>
      <c r="AT102" s="87">
        <f t="shared" si="1"/>
        <v>0</v>
      </c>
      <c r="AU102" s="88">
        <f>ROUND(SUM(AU103:AU105),5)</f>
        <v>0</v>
      </c>
      <c r="AV102" s="87">
        <f>ROUND(AZ102*L29,2)</f>
        <v>0</v>
      </c>
      <c r="AW102" s="87">
        <f>ROUND(BA102*L30,2)</f>
        <v>0</v>
      </c>
      <c r="AX102" s="87">
        <f>ROUND(BB102*L29,2)</f>
        <v>0</v>
      </c>
      <c r="AY102" s="87">
        <f>ROUND(BC102*L30,2)</f>
        <v>0</v>
      </c>
      <c r="AZ102" s="87">
        <f>ROUND(SUM(AZ103:AZ105),2)</f>
        <v>0</v>
      </c>
      <c r="BA102" s="87">
        <f>ROUND(SUM(BA103:BA105),2)</f>
        <v>0</v>
      </c>
      <c r="BB102" s="87">
        <f>ROUND(SUM(BB103:BB105),2)</f>
        <v>0</v>
      </c>
      <c r="BC102" s="87">
        <f>ROUND(SUM(BC103:BC105),2)</f>
        <v>0</v>
      </c>
      <c r="BD102" s="89">
        <f>ROUND(SUM(BD103:BD105),2)</f>
        <v>0</v>
      </c>
      <c r="BS102" s="90" t="s">
        <v>71</v>
      </c>
      <c r="BT102" s="90" t="s">
        <v>80</v>
      </c>
      <c r="BU102" s="90" t="s">
        <v>73</v>
      </c>
      <c r="BV102" s="90" t="s">
        <v>74</v>
      </c>
      <c r="BW102" s="90" t="s">
        <v>103</v>
      </c>
      <c r="BX102" s="90" t="s">
        <v>4</v>
      </c>
      <c r="CL102" s="90" t="s">
        <v>1</v>
      </c>
      <c r="CM102" s="90" t="s">
        <v>82</v>
      </c>
    </row>
    <row r="103" spans="1:91" s="4" customFormat="1" ht="16.5" customHeight="1">
      <c r="A103" s="81" t="s">
        <v>76</v>
      </c>
      <c r="B103" s="53"/>
      <c r="C103" s="10"/>
      <c r="D103" s="10"/>
      <c r="E103" s="272" t="s">
        <v>104</v>
      </c>
      <c r="F103" s="272"/>
      <c r="G103" s="272"/>
      <c r="H103" s="272"/>
      <c r="I103" s="272"/>
      <c r="J103" s="10"/>
      <c r="K103" s="272" t="s">
        <v>105</v>
      </c>
      <c r="L103" s="272"/>
      <c r="M103" s="272"/>
      <c r="N103" s="272"/>
      <c r="O103" s="272"/>
      <c r="P103" s="272"/>
      <c r="Q103" s="272"/>
      <c r="R103" s="272"/>
      <c r="S103" s="272"/>
      <c r="T103" s="272"/>
      <c r="U103" s="272"/>
      <c r="V103" s="272"/>
      <c r="W103" s="272"/>
      <c r="X103" s="272"/>
      <c r="Y103" s="272"/>
      <c r="Z103" s="272"/>
      <c r="AA103" s="272"/>
      <c r="AB103" s="272"/>
      <c r="AC103" s="272"/>
      <c r="AD103" s="272"/>
      <c r="AE103" s="272"/>
      <c r="AF103" s="272"/>
      <c r="AG103" s="248">
        <f>'01 - Sborník ÚOŽI'!J32</f>
        <v>0</v>
      </c>
      <c r="AH103" s="249"/>
      <c r="AI103" s="249"/>
      <c r="AJ103" s="249"/>
      <c r="AK103" s="249"/>
      <c r="AL103" s="249"/>
      <c r="AM103" s="249"/>
      <c r="AN103" s="248">
        <f t="shared" si="0"/>
        <v>0</v>
      </c>
      <c r="AO103" s="249"/>
      <c r="AP103" s="249"/>
      <c r="AQ103" s="91" t="s">
        <v>106</v>
      </c>
      <c r="AR103" s="53"/>
      <c r="AS103" s="92">
        <v>0</v>
      </c>
      <c r="AT103" s="93">
        <f t="shared" si="1"/>
        <v>0</v>
      </c>
      <c r="AU103" s="94">
        <f>'01 - Sborník ÚOŽI'!P131</f>
        <v>0</v>
      </c>
      <c r="AV103" s="93">
        <f>'01 - Sborník ÚOŽI'!J35</f>
        <v>0</v>
      </c>
      <c r="AW103" s="93">
        <f>'01 - Sborník ÚOŽI'!J36</f>
        <v>0</v>
      </c>
      <c r="AX103" s="93">
        <f>'01 - Sborník ÚOŽI'!J37</f>
        <v>0</v>
      </c>
      <c r="AY103" s="93">
        <f>'01 - Sborník ÚOŽI'!J38</f>
        <v>0</v>
      </c>
      <c r="AZ103" s="93">
        <f>'01 - Sborník ÚOŽI'!F35</f>
        <v>0</v>
      </c>
      <c r="BA103" s="93">
        <f>'01 - Sborník ÚOŽI'!F36</f>
        <v>0</v>
      </c>
      <c r="BB103" s="93">
        <f>'01 - Sborník ÚOŽI'!F37</f>
        <v>0</v>
      </c>
      <c r="BC103" s="93">
        <f>'01 - Sborník ÚOŽI'!F38</f>
        <v>0</v>
      </c>
      <c r="BD103" s="95">
        <f>'01 - Sborník ÚOŽI'!F39</f>
        <v>0</v>
      </c>
      <c r="BT103" s="27" t="s">
        <v>82</v>
      </c>
      <c r="BV103" s="27" t="s">
        <v>74</v>
      </c>
      <c r="BW103" s="27" t="s">
        <v>107</v>
      </c>
      <c r="BX103" s="27" t="s">
        <v>103</v>
      </c>
      <c r="CL103" s="27" t="s">
        <v>1</v>
      </c>
    </row>
    <row r="104" spans="1:91" s="4" customFormat="1" ht="16.5" customHeight="1">
      <c r="A104" s="81" t="s">
        <v>76</v>
      </c>
      <c r="B104" s="53"/>
      <c r="C104" s="10"/>
      <c r="D104" s="10"/>
      <c r="E104" s="272" t="s">
        <v>108</v>
      </c>
      <c r="F104" s="272"/>
      <c r="G104" s="272"/>
      <c r="H104" s="272"/>
      <c r="I104" s="272"/>
      <c r="J104" s="10"/>
      <c r="K104" s="272" t="s">
        <v>109</v>
      </c>
      <c r="L104" s="272"/>
      <c r="M104" s="272"/>
      <c r="N104" s="272"/>
      <c r="O104" s="272"/>
      <c r="P104" s="272"/>
      <c r="Q104" s="272"/>
      <c r="R104" s="272"/>
      <c r="S104" s="272"/>
      <c r="T104" s="272"/>
      <c r="U104" s="272"/>
      <c r="V104" s="272"/>
      <c r="W104" s="272"/>
      <c r="X104" s="272"/>
      <c r="Y104" s="272"/>
      <c r="Z104" s="272"/>
      <c r="AA104" s="272"/>
      <c r="AB104" s="272"/>
      <c r="AC104" s="272"/>
      <c r="AD104" s="272"/>
      <c r="AE104" s="272"/>
      <c r="AF104" s="272"/>
      <c r="AG104" s="248">
        <f>'02 - Zemní práce'!J32</f>
        <v>0</v>
      </c>
      <c r="AH104" s="249"/>
      <c r="AI104" s="249"/>
      <c r="AJ104" s="249"/>
      <c r="AK104" s="249"/>
      <c r="AL104" s="249"/>
      <c r="AM104" s="249"/>
      <c r="AN104" s="248">
        <f t="shared" si="0"/>
        <v>0</v>
      </c>
      <c r="AO104" s="249"/>
      <c r="AP104" s="249"/>
      <c r="AQ104" s="91" t="s">
        <v>106</v>
      </c>
      <c r="AR104" s="53"/>
      <c r="AS104" s="92">
        <v>0</v>
      </c>
      <c r="AT104" s="93">
        <f t="shared" si="1"/>
        <v>0</v>
      </c>
      <c r="AU104" s="94">
        <f>'02 - Zemní práce'!P122</f>
        <v>0</v>
      </c>
      <c r="AV104" s="93">
        <f>'02 - Zemní práce'!J35</f>
        <v>0</v>
      </c>
      <c r="AW104" s="93">
        <f>'02 - Zemní práce'!J36</f>
        <v>0</v>
      </c>
      <c r="AX104" s="93">
        <f>'02 - Zemní práce'!J37</f>
        <v>0</v>
      </c>
      <c r="AY104" s="93">
        <f>'02 - Zemní práce'!J38</f>
        <v>0</v>
      </c>
      <c r="AZ104" s="93">
        <f>'02 - Zemní práce'!F35</f>
        <v>0</v>
      </c>
      <c r="BA104" s="93">
        <f>'02 - Zemní práce'!F36</f>
        <v>0</v>
      </c>
      <c r="BB104" s="93">
        <f>'02 - Zemní práce'!F37</f>
        <v>0</v>
      </c>
      <c r="BC104" s="93">
        <f>'02 - Zemní práce'!F38</f>
        <v>0</v>
      </c>
      <c r="BD104" s="95">
        <f>'02 - Zemní práce'!F39</f>
        <v>0</v>
      </c>
      <c r="BT104" s="27" t="s">
        <v>82</v>
      </c>
      <c r="BV104" s="27" t="s">
        <v>74</v>
      </c>
      <c r="BW104" s="27" t="s">
        <v>110</v>
      </c>
      <c r="BX104" s="27" t="s">
        <v>103</v>
      </c>
      <c r="CL104" s="27" t="s">
        <v>1</v>
      </c>
    </row>
    <row r="105" spans="1:91" s="4" customFormat="1" ht="16.5" customHeight="1">
      <c r="A105" s="81" t="s">
        <v>76</v>
      </c>
      <c r="B105" s="53"/>
      <c r="C105" s="10"/>
      <c r="D105" s="10"/>
      <c r="E105" s="272" t="s">
        <v>111</v>
      </c>
      <c r="F105" s="272"/>
      <c r="G105" s="272"/>
      <c r="H105" s="272"/>
      <c r="I105" s="272"/>
      <c r="J105" s="10"/>
      <c r="K105" s="272" t="s">
        <v>112</v>
      </c>
      <c r="L105" s="272"/>
      <c r="M105" s="272"/>
      <c r="N105" s="272"/>
      <c r="O105" s="272"/>
      <c r="P105" s="272"/>
      <c r="Q105" s="272"/>
      <c r="R105" s="272"/>
      <c r="S105" s="272"/>
      <c r="T105" s="272"/>
      <c r="U105" s="272"/>
      <c r="V105" s="272"/>
      <c r="W105" s="272"/>
      <c r="X105" s="272"/>
      <c r="Y105" s="272"/>
      <c r="Z105" s="272"/>
      <c r="AA105" s="272"/>
      <c r="AB105" s="272"/>
      <c r="AC105" s="272"/>
      <c r="AD105" s="272"/>
      <c r="AE105" s="272"/>
      <c r="AF105" s="272"/>
      <c r="AG105" s="248">
        <f>'03 - Materiál dodaný inve...'!J32</f>
        <v>0</v>
      </c>
      <c r="AH105" s="249"/>
      <c r="AI105" s="249"/>
      <c r="AJ105" s="249"/>
      <c r="AK105" s="249"/>
      <c r="AL105" s="249"/>
      <c r="AM105" s="249"/>
      <c r="AN105" s="248">
        <f t="shared" si="0"/>
        <v>0</v>
      </c>
      <c r="AO105" s="249"/>
      <c r="AP105" s="249"/>
      <c r="AQ105" s="91" t="s">
        <v>106</v>
      </c>
      <c r="AR105" s="53"/>
      <c r="AS105" s="92">
        <v>0</v>
      </c>
      <c r="AT105" s="93">
        <f t="shared" si="1"/>
        <v>0</v>
      </c>
      <c r="AU105" s="94">
        <f>'03 - Materiál dodaný inve...'!P120</f>
        <v>0</v>
      </c>
      <c r="AV105" s="93">
        <f>'03 - Materiál dodaný inve...'!J35</f>
        <v>0</v>
      </c>
      <c r="AW105" s="93">
        <f>'03 - Materiál dodaný inve...'!J36</f>
        <v>0</v>
      </c>
      <c r="AX105" s="93">
        <f>'03 - Materiál dodaný inve...'!J37</f>
        <v>0</v>
      </c>
      <c r="AY105" s="93">
        <f>'03 - Materiál dodaný inve...'!J38</f>
        <v>0</v>
      </c>
      <c r="AZ105" s="93">
        <f>'03 - Materiál dodaný inve...'!F35</f>
        <v>0</v>
      </c>
      <c r="BA105" s="93">
        <f>'03 - Materiál dodaný inve...'!F36</f>
        <v>0</v>
      </c>
      <c r="BB105" s="93">
        <f>'03 - Materiál dodaný inve...'!F37</f>
        <v>0</v>
      </c>
      <c r="BC105" s="93">
        <f>'03 - Materiál dodaný inve...'!F38</f>
        <v>0</v>
      </c>
      <c r="BD105" s="95">
        <f>'03 - Materiál dodaný inve...'!F39</f>
        <v>0</v>
      </c>
      <c r="BT105" s="27" t="s">
        <v>82</v>
      </c>
      <c r="BV105" s="27" t="s">
        <v>74</v>
      </c>
      <c r="BW105" s="27" t="s">
        <v>113</v>
      </c>
      <c r="BX105" s="27" t="s">
        <v>103</v>
      </c>
      <c r="CL105" s="27" t="s">
        <v>1</v>
      </c>
    </row>
    <row r="106" spans="1:91" s="7" customFormat="1" ht="24.75" customHeight="1">
      <c r="B106" s="82"/>
      <c r="C106" s="83"/>
      <c r="D106" s="273" t="s">
        <v>114</v>
      </c>
      <c r="E106" s="273"/>
      <c r="F106" s="273"/>
      <c r="G106" s="273"/>
      <c r="H106" s="273"/>
      <c r="I106" s="84"/>
      <c r="J106" s="273" t="s">
        <v>115</v>
      </c>
      <c r="K106" s="273"/>
      <c r="L106" s="273"/>
      <c r="M106" s="273"/>
      <c r="N106" s="273"/>
      <c r="O106" s="273"/>
      <c r="P106" s="273"/>
      <c r="Q106" s="273"/>
      <c r="R106" s="273"/>
      <c r="S106" s="273"/>
      <c r="T106" s="273"/>
      <c r="U106" s="273"/>
      <c r="V106" s="273"/>
      <c r="W106" s="273"/>
      <c r="X106" s="273"/>
      <c r="Y106" s="273"/>
      <c r="Z106" s="273"/>
      <c r="AA106" s="273"/>
      <c r="AB106" s="273"/>
      <c r="AC106" s="273"/>
      <c r="AD106" s="273"/>
      <c r="AE106" s="273"/>
      <c r="AF106" s="273"/>
      <c r="AG106" s="247">
        <f>ROUND(SUM(AG107:AG109),2)</f>
        <v>0</v>
      </c>
      <c r="AH106" s="246"/>
      <c r="AI106" s="246"/>
      <c r="AJ106" s="246"/>
      <c r="AK106" s="246"/>
      <c r="AL106" s="246"/>
      <c r="AM106" s="246"/>
      <c r="AN106" s="245">
        <f t="shared" si="0"/>
        <v>0</v>
      </c>
      <c r="AO106" s="246"/>
      <c r="AP106" s="246"/>
      <c r="AQ106" s="85" t="s">
        <v>79</v>
      </c>
      <c r="AR106" s="82"/>
      <c r="AS106" s="86">
        <f>ROUND(SUM(AS107:AS109),2)</f>
        <v>0</v>
      </c>
      <c r="AT106" s="87">
        <f t="shared" si="1"/>
        <v>0</v>
      </c>
      <c r="AU106" s="88">
        <f>ROUND(SUM(AU107:AU109),5)</f>
        <v>0</v>
      </c>
      <c r="AV106" s="87">
        <f>ROUND(AZ106*L29,2)</f>
        <v>0</v>
      </c>
      <c r="AW106" s="87">
        <f>ROUND(BA106*L30,2)</f>
        <v>0</v>
      </c>
      <c r="AX106" s="87">
        <f>ROUND(BB106*L29,2)</f>
        <v>0</v>
      </c>
      <c r="AY106" s="87">
        <f>ROUND(BC106*L30,2)</f>
        <v>0</v>
      </c>
      <c r="AZ106" s="87">
        <f>ROUND(SUM(AZ107:AZ109),2)</f>
        <v>0</v>
      </c>
      <c r="BA106" s="87">
        <f>ROUND(SUM(BA107:BA109),2)</f>
        <v>0</v>
      </c>
      <c r="BB106" s="87">
        <f>ROUND(SUM(BB107:BB109),2)</f>
        <v>0</v>
      </c>
      <c r="BC106" s="87">
        <f>ROUND(SUM(BC107:BC109),2)</f>
        <v>0</v>
      </c>
      <c r="BD106" s="89">
        <f>ROUND(SUM(BD107:BD109),2)</f>
        <v>0</v>
      </c>
      <c r="BS106" s="90" t="s">
        <v>71</v>
      </c>
      <c r="BT106" s="90" t="s">
        <v>80</v>
      </c>
      <c r="BU106" s="90" t="s">
        <v>73</v>
      </c>
      <c r="BV106" s="90" t="s">
        <v>74</v>
      </c>
      <c r="BW106" s="90" t="s">
        <v>116</v>
      </c>
      <c r="BX106" s="90" t="s">
        <v>4</v>
      </c>
      <c r="CL106" s="90" t="s">
        <v>1</v>
      </c>
      <c r="CM106" s="90" t="s">
        <v>82</v>
      </c>
    </row>
    <row r="107" spans="1:91" s="4" customFormat="1" ht="16.5" customHeight="1">
      <c r="A107" s="81" t="s">
        <v>76</v>
      </c>
      <c r="B107" s="53"/>
      <c r="C107" s="10"/>
      <c r="D107" s="10"/>
      <c r="E107" s="272" t="s">
        <v>104</v>
      </c>
      <c r="F107" s="272"/>
      <c r="G107" s="272"/>
      <c r="H107" s="272"/>
      <c r="I107" s="272"/>
      <c r="J107" s="10"/>
      <c r="K107" s="272" t="s">
        <v>105</v>
      </c>
      <c r="L107" s="272"/>
      <c r="M107" s="272"/>
      <c r="N107" s="272"/>
      <c r="O107" s="272"/>
      <c r="P107" s="272"/>
      <c r="Q107" s="272"/>
      <c r="R107" s="272"/>
      <c r="S107" s="272"/>
      <c r="T107" s="272"/>
      <c r="U107" s="272"/>
      <c r="V107" s="272"/>
      <c r="W107" s="272"/>
      <c r="X107" s="272"/>
      <c r="Y107" s="272"/>
      <c r="Z107" s="272"/>
      <c r="AA107" s="272"/>
      <c r="AB107" s="272"/>
      <c r="AC107" s="272"/>
      <c r="AD107" s="272"/>
      <c r="AE107" s="272"/>
      <c r="AF107" s="272"/>
      <c r="AG107" s="248">
        <f>'01 - Sborník ÚOŽI_01'!J32</f>
        <v>0</v>
      </c>
      <c r="AH107" s="249"/>
      <c r="AI107" s="249"/>
      <c r="AJ107" s="249"/>
      <c r="AK107" s="249"/>
      <c r="AL107" s="249"/>
      <c r="AM107" s="249"/>
      <c r="AN107" s="248">
        <f t="shared" si="0"/>
        <v>0</v>
      </c>
      <c r="AO107" s="249"/>
      <c r="AP107" s="249"/>
      <c r="AQ107" s="91" t="s">
        <v>106</v>
      </c>
      <c r="AR107" s="53"/>
      <c r="AS107" s="92">
        <v>0</v>
      </c>
      <c r="AT107" s="93">
        <f t="shared" si="1"/>
        <v>0</v>
      </c>
      <c r="AU107" s="94">
        <f>'01 - Sborník ÚOŽI_01'!P126</f>
        <v>0</v>
      </c>
      <c r="AV107" s="93">
        <f>'01 - Sborník ÚOŽI_01'!J35</f>
        <v>0</v>
      </c>
      <c r="AW107" s="93">
        <f>'01 - Sborník ÚOŽI_01'!J36</f>
        <v>0</v>
      </c>
      <c r="AX107" s="93">
        <f>'01 - Sborník ÚOŽI_01'!J37</f>
        <v>0</v>
      </c>
      <c r="AY107" s="93">
        <f>'01 - Sborník ÚOŽI_01'!J38</f>
        <v>0</v>
      </c>
      <c r="AZ107" s="93">
        <f>'01 - Sborník ÚOŽI_01'!F35</f>
        <v>0</v>
      </c>
      <c r="BA107" s="93">
        <f>'01 - Sborník ÚOŽI_01'!F36</f>
        <v>0</v>
      </c>
      <c r="BB107" s="93">
        <f>'01 - Sborník ÚOŽI_01'!F37</f>
        <v>0</v>
      </c>
      <c r="BC107" s="93">
        <f>'01 - Sborník ÚOŽI_01'!F38</f>
        <v>0</v>
      </c>
      <c r="BD107" s="95">
        <f>'01 - Sborník ÚOŽI_01'!F39</f>
        <v>0</v>
      </c>
      <c r="BT107" s="27" t="s">
        <v>82</v>
      </c>
      <c r="BV107" s="27" t="s">
        <v>74</v>
      </c>
      <c r="BW107" s="27" t="s">
        <v>117</v>
      </c>
      <c r="BX107" s="27" t="s">
        <v>116</v>
      </c>
      <c r="CL107" s="27" t="s">
        <v>1</v>
      </c>
    </row>
    <row r="108" spans="1:91" s="4" customFormat="1" ht="16.5" customHeight="1">
      <c r="A108" s="81" t="s">
        <v>76</v>
      </c>
      <c r="B108" s="53"/>
      <c r="C108" s="10"/>
      <c r="D108" s="10"/>
      <c r="E108" s="272" t="s">
        <v>108</v>
      </c>
      <c r="F108" s="272"/>
      <c r="G108" s="272"/>
      <c r="H108" s="272"/>
      <c r="I108" s="272"/>
      <c r="J108" s="10"/>
      <c r="K108" s="272" t="s">
        <v>109</v>
      </c>
      <c r="L108" s="272"/>
      <c r="M108" s="272"/>
      <c r="N108" s="272"/>
      <c r="O108" s="272"/>
      <c r="P108" s="272"/>
      <c r="Q108" s="272"/>
      <c r="R108" s="272"/>
      <c r="S108" s="272"/>
      <c r="T108" s="272"/>
      <c r="U108" s="272"/>
      <c r="V108" s="272"/>
      <c r="W108" s="272"/>
      <c r="X108" s="272"/>
      <c r="Y108" s="272"/>
      <c r="Z108" s="272"/>
      <c r="AA108" s="272"/>
      <c r="AB108" s="272"/>
      <c r="AC108" s="272"/>
      <c r="AD108" s="272"/>
      <c r="AE108" s="272"/>
      <c r="AF108" s="272"/>
      <c r="AG108" s="248">
        <f>'02 - Zemní práce_01'!J32</f>
        <v>0</v>
      </c>
      <c r="AH108" s="249"/>
      <c r="AI108" s="249"/>
      <c r="AJ108" s="249"/>
      <c r="AK108" s="249"/>
      <c r="AL108" s="249"/>
      <c r="AM108" s="249"/>
      <c r="AN108" s="248">
        <f t="shared" si="0"/>
        <v>0</v>
      </c>
      <c r="AO108" s="249"/>
      <c r="AP108" s="249"/>
      <c r="AQ108" s="91" t="s">
        <v>106</v>
      </c>
      <c r="AR108" s="53"/>
      <c r="AS108" s="92">
        <v>0</v>
      </c>
      <c r="AT108" s="93">
        <f t="shared" si="1"/>
        <v>0</v>
      </c>
      <c r="AU108" s="94">
        <f>'02 - Zemní práce_01'!P124</f>
        <v>0</v>
      </c>
      <c r="AV108" s="93">
        <f>'02 - Zemní práce_01'!J35</f>
        <v>0</v>
      </c>
      <c r="AW108" s="93">
        <f>'02 - Zemní práce_01'!J36</f>
        <v>0</v>
      </c>
      <c r="AX108" s="93">
        <f>'02 - Zemní práce_01'!J37</f>
        <v>0</v>
      </c>
      <c r="AY108" s="93">
        <f>'02 - Zemní práce_01'!J38</f>
        <v>0</v>
      </c>
      <c r="AZ108" s="93">
        <f>'02 - Zemní práce_01'!F35</f>
        <v>0</v>
      </c>
      <c r="BA108" s="93">
        <f>'02 - Zemní práce_01'!F36</f>
        <v>0</v>
      </c>
      <c r="BB108" s="93">
        <f>'02 - Zemní práce_01'!F37</f>
        <v>0</v>
      </c>
      <c r="BC108" s="93">
        <f>'02 - Zemní práce_01'!F38</f>
        <v>0</v>
      </c>
      <c r="BD108" s="95">
        <f>'02 - Zemní práce_01'!F39</f>
        <v>0</v>
      </c>
      <c r="BT108" s="27" t="s">
        <v>82</v>
      </c>
      <c r="BV108" s="27" t="s">
        <v>74</v>
      </c>
      <c r="BW108" s="27" t="s">
        <v>118</v>
      </c>
      <c r="BX108" s="27" t="s">
        <v>116</v>
      </c>
      <c r="CL108" s="27" t="s">
        <v>1</v>
      </c>
    </row>
    <row r="109" spans="1:91" s="4" customFormat="1" ht="16.5" customHeight="1">
      <c r="A109" s="81" t="s">
        <v>76</v>
      </c>
      <c r="B109" s="53"/>
      <c r="C109" s="10"/>
      <c r="D109" s="10"/>
      <c r="E109" s="272" t="s">
        <v>111</v>
      </c>
      <c r="F109" s="272"/>
      <c r="G109" s="272"/>
      <c r="H109" s="272"/>
      <c r="I109" s="272"/>
      <c r="J109" s="10"/>
      <c r="K109" s="272" t="s">
        <v>112</v>
      </c>
      <c r="L109" s="272"/>
      <c r="M109" s="272"/>
      <c r="N109" s="272"/>
      <c r="O109" s="272"/>
      <c r="P109" s="272"/>
      <c r="Q109" s="272"/>
      <c r="R109" s="272"/>
      <c r="S109" s="272"/>
      <c r="T109" s="272"/>
      <c r="U109" s="272"/>
      <c r="V109" s="272"/>
      <c r="W109" s="272"/>
      <c r="X109" s="272"/>
      <c r="Y109" s="272"/>
      <c r="Z109" s="272"/>
      <c r="AA109" s="272"/>
      <c r="AB109" s="272"/>
      <c r="AC109" s="272"/>
      <c r="AD109" s="272"/>
      <c r="AE109" s="272"/>
      <c r="AF109" s="272"/>
      <c r="AG109" s="248">
        <f>'03 - Materiál dodaný inve..._01'!J32</f>
        <v>0</v>
      </c>
      <c r="AH109" s="249"/>
      <c r="AI109" s="249"/>
      <c r="AJ109" s="249"/>
      <c r="AK109" s="249"/>
      <c r="AL109" s="249"/>
      <c r="AM109" s="249"/>
      <c r="AN109" s="248">
        <f t="shared" si="0"/>
        <v>0</v>
      </c>
      <c r="AO109" s="249"/>
      <c r="AP109" s="249"/>
      <c r="AQ109" s="91" t="s">
        <v>106</v>
      </c>
      <c r="AR109" s="53"/>
      <c r="AS109" s="92">
        <v>0</v>
      </c>
      <c r="AT109" s="93">
        <f t="shared" si="1"/>
        <v>0</v>
      </c>
      <c r="AU109" s="94">
        <f>'03 - Materiál dodaný inve..._01'!P120</f>
        <v>0</v>
      </c>
      <c r="AV109" s="93">
        <f>'03 - Materiál dodaný inve..._01'!J35</f>
        <v>0</v>
      </c>
      <c r="AW109" s="93">
        <f>'03 - Materiál dodaný inve..._01'!J36</f>
        <v>0</v>
      </c>
      <c r="AX109" s="93">
        <f>'03 - Materiál dodaný inve..._01'!J37</f>
        <v>0</v>
      </c>
      <c r="AY109" s="93">
        <f>'03 - Materiál dodaný inve..._01'!J38</f>
        <v>0</v>
      </c>
      <c r="AZ109" s="93">
        <f>'03 - Materiál dodaný inve..._01'!F35</f>
        <v>0</v>
      </c>
      <c r="BA109" s="93">
        <f>'03 - Materiál dodaný inve..._01'!F36</f>
        <v>0</v>
      </c>
      <c r="BB109" s="93">
        <f>'03 - Materiál dodaný inve..._01'!F37</f>
        <v>0</v>
      </c>
      <c r="BC109" s="93">
        <f>'03 - Materiál dodaný inve..._01'!F38</f>
        <v>0</v>
      </c>
      <c r="BD109" s="95">
        <f>'03 - Materiál dodaný inve..._01'!F39</f>
        <v>0</v>
      </c>
      <c r="BT109" s="27" t="s">
        <v>82</v>
      </c>
      <c r="BV109" s="27" t="s">
        <v>74</v>
      </c>
      <c r="BW109" s="27" t="s">
        <v>119</v>
      </c>
      <c r="BX109" s="27" t="s">
        <v>116</v>
      </c>
      <c r="CL109" s="27" t="s">
        <v>1</v>
      </c>
    </row>
    <row r="110" spans="1:91" s="7" customFormat="1" ht="16.5" customHeight="1">
      <c r="B110" s="82"/>
      <c r="C110" s="83"/>
      <c r="D110" s="273" t="s">
        <v>96</v>
      </c>
      <c r="E110" s="273"/>
      <c r="F110" s="273"/>
      <c r="G110" s="273"/>
      <c r="H110" s="273"/>
      <c r="I110" s="84"/>
      <c r="J110" s="273" t="s">
        <v>120</v>
      </c>
      <c r="K110" s="273"/>
      <c r="L110" s="273"/>
      <c r="M110" s="273"/>
      <c r="N110" s="273"/>
      <c r="O110" s="273"/>
      <c r="P110" s="273"/>
      <c r="Q110" s="273"/>
      <c r="R110" s="273"/>
      <c r="S110" s="273"/>
      <c r="T110" s="273"/>
      <c r="U110" s="273"/>
      <c r="V110" s="273"/>
      <c r="W110" s="273"/>
      <c r="X110" s="273"/>
      <c r="Y110" s="273"/>
      <c r="Z110" s="273"/>
      <c r="AA110" s="273"/>
      <c r="AB110" s="273"/>
      <c r="AC110" s="273"/>
      <c r="AD110" s="273"/>
      <c r="AE110" s="273"/>
      <c r="AF110" s="273"/>
      <c r="AG110" s="247">
        <f>ROUND(SUM(AG111:AG112),2)</f>
        <v>0</v>
      </c>
      <c r="AH110" s="246"/>
      <c r="AI110" s="246"/>
      <c r="AJ110" s="246"/>
      <c r="AK110" s="246"/>
      <c r="AL110" s="246"/>
      <c r="AM110" s="246"/>
      <c r="AN110" s="245">
        <f t="shared" si="0"/>
        <v>0</v>
      </c>
      <c r="AO110" s="246"/>
      <c r="AP110" s="246"/>
      <c r="AQ110" s="85" t="s">
        <v>121</v>
      </c>
      <c r="AR110" s="82"/>
      <c r="AS110" s="86">
        <f>ROUND(SUM(AS111:AS112),2)</f>
        <v>0</v>
      </c>
      <c r="AT110" s="87">
        <f t="shared" si="1"/>
        <v>0</v>
      </c>
      <c r="AU110" s="88">
        <f>ROUND(SUM(AU111:AU112),5)</f>
        <v>0</v>
      </c>
      <c r="AV110" s="87">
        <f>ROUND(AZ110*L29,2)</f>
        <v>0</v>
      </c>
      <c r="AW110" s="87">
        <f>ROUND(BA110*L30,2)</f>
        <v>0</v>
      </c>
      <c r="AX110" s="87">
        <f>ROUND(BB110*L29,2)</f>
        <v>0</v>
      </c>
      <c r="AY110" s="87">
        <f>ROUND(BC110*L30,2)</f>
        <v>0</v>
      </c>
      <c r="AZ110" s="87">
        <f>ROUND(SUM(AZ111:AZ112),2)</f>
        <v>0</v>
      </c>
      <c r="BA110" s="87">
        <f>ROUND(SUM(BA111:BA112),2)</f>
        <v>0</v>
      </c>
      <c r="BB110" s="87">
        <f>ROUND(SUM(BB111:BB112),2)</f>
        <v>0</v>
      </c>
      <c r="BC110" s="87">
        <f>ROUND(SUM(BC111:BC112),2)</f>
        <v>0</v>
      </c>
      <c r="BD110" s="89">
        <f>ROUND(SUM(BD111:BD112),2)</f>
        <v>0</v>
      </c>
      <c r="BS110" s="90" t="s">
        <v>71</v>
      </c>
      <c r="BT110" s="90" t="s">
        <v>80</v>
      </c>
      <c r="BU110" s="90" t="s">
        <v>73</v>
      </c>
      <c r="BV110" s="90" t="s">
        <v>74</v>
      </c>
      <c r="BW110" s="90" t="s">
        <v>122</v>
      </c>
      <c r="BX110" s="90" t="s">
        <v>4</v>
      </c>
      <c r="CL110" s="90" t="s">
        <v>1</v>
      </c>
      <c r="CM110" s="90" t="s">
        <v>82</v>
      </c>
    </row>
    <row r="111" spans="1:91" s="4" customFormat="1" ht="16.5" customHeight="1">
      <c r="A111" s="81" t="s">
        <v>76</v>
      </c>
      <c r="B111" s="53"/>
      <c r="C111" s="10"/>
      <c r="D111" s="10"/>
      <c r="E111" s="272" t="s">
        <v>80</v>
      </c>
      <c r="F111" s="272"/>
      <c r="G111" s="272"/>
      <c r="H111" s="272"/>
      <c r="I111" s="272"/>
      <c r="J111" s="10"/>
      <c r="K111" s="272" t="s">
        <v>96</v>
      </c>
      <c r="L111" s="272"/>
      <c r="M111" s="272"/>
      <c r="N111" s="272"/>
      <c r="O111" s="272"/>
      <c r="P111" s="272"/>
      <c r="Q111" s="272"/>
      <c r="R111" s="272"/>
      <c r="S111" s="272"/>
      <c r="T111" s="272"/>
      <c r="U111" s="272"/>
      <c r="V111" s="272"/>
      <c r="W111" s="272"/>
      <c r="X111" s="272"/>
      <c r="Y111" s="272"/>
      <c r="Z111" s="272"/>
      <c r="AA111" s="272"/>
      <c r="AB111" s="272"/>
      <c r="AC111" s="272"/>
      <c r="AD111" s="272"/>
      <c r="AE111" s="272"/>
      <c r="AF111" s="272"/>
      <c r="AG111" s="248">
        <f>'1 - VON'!J32</f>
        <v>0</v>
      </c>
      <c r="AH111" s="249"/>
      <c r="AI111" s="249"/>
      <c r="AJ111" s="249"/>
      <c r="AK111" s="249"/>
      <c r="AL111" s="249"/>
      <c r="AM111" s="249"/>
      <c r="AN111" s="248">
        <f t="shared" si="0"/>
        <v>0</v>
      </c>
      <c r="AO111" s="249"/>
      <c r="AP111" s="249"/>
      <c r="AQ111" s="91" t="s">
        <v>106</v>
      </c>
      <c r="AR111" s="53"/>
      <c r="AS111" s="92">
        <v>0</v>
      </c>
      <c r="AT111" s="93">
        <f t="shared" si="1"/>
        <v>0</v>
      </c>
      <c r="AU111" s="94">
        <f>'1 - VON'!P122</f>
        <v>0</v>
      </c>
      <c r="AV111" s="93">
        <f>'1 - VON'!J35</f>
        <v>0</v>
      </c>
      <c r="AW111" s="93">
        <f>'1 - VON'!J36</f>
        <v>0</v>
      </c>
      <c r="AX111" s="93">
        <f>'1 - VON'!J37</f>
        <v>0</v>
      </c>
      <c r="AY111" s="93">
        <f>'1 - VON'!J38</f>
        <v>0</v>
      </c>
      <c r="AZ111" s="93">
        <f>'1 - VON'!F35</f>
        <v>0</v>
      </c>
      <c r="BA111" s="93">
        <f>'1 - VON'!F36</f>
        <v>0</v>
      </c>
      <c r="BB111" s="93">
        <f>'1 - VON'!F37</f>
        <v>0</v>
      </c>
      <c r="BC111" s="93">
        <f>'1 - VON'!F38</f>
        <v>0</v>
      </c>
      <c r="BD111" s="95">
        <f>'1 - VON'!F39</f>
        <v>0</v>
      </c>
      <c r="BT111" s="27" t="s">
        <v>82</v>
      </c>
      <c r="BV111" s="27" t="s">
        <v>74</v>
      </c>
      <c r="BW111" s="27" t="s">
        <v>123</v>
      </c>
      <c r="BX111" s="27" t="s">
        <v>122</v>
      </c>
      <c r="CL111" s="27" t="s">
        <v>1</v>
      </c>
    </row>
    <row r="112" spans="1:91" s="4" customFormat="1" ht="16.5" customHeight="1">
      <c r="A112" s="81" t="s">
        <v>76</v>
      </c>
      <c r="B112" s="53"/>
      <c r="C112" s="10"/>
      <c r="D112" s="10"/>
      <c r="E112" s="272" t="s">
        <v>82</v>
      </c>
      <c r="F112" s="272"/>
      <c r="G112" s="272"/>
      <c r="H112" s="272"/>
      <c r="I112" s="272"/>
      <c r="J112" s="10"/>
      <c r="K112" s="272" t="s">
        <v>124</v>
      </c>
      <c r="L112" s="272"/>
      <c r="M112" s="272"/>
      <c r="N112" s="272"/>
      <c r="O112" s="272"/>
      <c r="P112" s="272"/>
      <c r="Q112" s="272"/>
      <c r="R112" s="272"/>
      <c r="S112" s="272"/>
      <c r="T112" s="272"/>
      <c r="U112" s="272"/>
      <c r="V112" s="272"/>
      <c r="W112" s="272"/>
      <c r="X112" s="272"/>
      <c r="Y112" s="272"/>
      <c r="Z112" s="272"/>
      <c r="AA112" s="272"/>
      <c r="AB112" s="272"/>
      <c r="AC112" s="272"/>
      <c r="AD112" s="272"/>
      <c r="AE112" s="272"/>
      <c r="AF112" s="272"/>
      <c r="AG112" s="248">
        <f>'2 - VON zajištěné investorem'!J32</f>
        <v>0</v>
      </c>
      <c r="AH112" s="249"/>
      <c r="AI112" s="249"/>
      <c r="AJ112" s="249"/>
      <c r="AK112" s="249"/>
      <c r="AL112" s="249"/>
      <c r="AM112" s="249"/>
      <c r="AN112" s="248">
        <f t="shared" si="0"/>
        <v>0</v>
      </c>
      <c r="AO112" s="249"/>
      <c r="AP112" s="249"/>
      <c r="AQ112" s="91" t="s">
        <v>106</v>
      </c>
      <c r="AR112" s="53"/>
      <c r="AS112" s="96">
        <v>0</v>
      </c>
      <c r="AT112" s="97">
        <f t="shared" si="1"/>
        <v>0</v>
      </c>
      <c r="AU112" s="98">
        <f>'2 - VON zajištěné investorem'!P120</f>
        <v>0</v>
      </c>
      <c r="AV112" s="97">
        <f>'2 - VON zajištěné investorem'!J35</f>
        <v>0</v>
      </c>
      <c r="AW112" s="97">
        <f>'2 - VON zajištěné investorem'!J36</f>
        <v>0</v>
      </c>
      <c r="AX112" s="97">
        <f>'2 - VON zajištěné investorem'!J37</f>
        <v>0</v>
      </c>
      <c r="AY112" s="97">
        <f>'2 - VON zajištěné investorem'!J38</f>
        <v>0</v>
      </c>
      <c r="AZ112" s="97">
        <f>'2 - VON zajištěné investorem'!F35</f>
        <v>0</v>
      </c>
      <c r="BA112" s="97">
        <f>'2 - VON zajištěné investorem'!F36</f>
        <v>0</v>
      </c>
      <c r="BB112" s="97">
        <f>'2 - VON zajištěné investorem'!F37</f>
        <v>0</v>
      </c>
      <c r="BC112" s="97">
        <f>'2 - VON zajištěné investorem'!F38</f>
        <v>0</v>
      </c>
      <c r="BD112" s="99">
        <f>'2 - VON zajištěné investorem'!F39</f>
        <v>0</v>
      </c>
      <c r="BT112" s="27" t="s">
        <v>82</v>
      </c>
      <c r="BV112" s="27" t="s">
        <v>74</v>
      </c>
      <c r="BW112" s="27" t="s">
        <v>125</v>
      </c>
      <c r="BX112" s="27" t="s">
        <v>122</v>
      </c>
      <c r="CL112" s="27" t="s">
        <v>1</v>
      </c>
    </row>
    <row r="113" spans="1:57" s="2" customFormat="1" ht="30" customHeight="1">
      <c r="A113" s="34"/>
      <c r="B113" s="35"/>
      <c r="C113" s="34"/>
      <c r="D113" s="34"/>
      <c r="E113" s="34"/>
      <c r="F113" s="34"/>
      <c r="G113" s="34"/>
      <c r="H113" s="34"/>
      <c r="I113" s="34"/>
      <c r="J113" s="34"/>
      <c r="K113" s="34"/>
      <c r="L113" s="34"/>
      <c r="M113" s="34"/>
      <c r="N113" s="34"/>
      <c r="O113" s="34"/>
      <c r="P113" s="34"/>
      <c r="Q113" s="34"/>
      <c r="R113" s="34"/>
      <c r="S113" s="34"/>
      <c r="T113" s="34"/>
      <c r="U113" s="34"/>
      <c r="V113" s="34"/>
      <c r="W113" s="34"/>
      <c r="X113" s="34"/>
      <c r="Y113" s="34"/>
      <c r="Z113" s="34"/>
      <c r="AA113" s="34"/>
      <c r="AB113" s="34"/>
      <c r="AC113" s="34"/>
      <c r="AD113" s="34"/>
      <c r="AE113" s="34"/>
      <c r="AF113" s="34"/>
      <c r="AG113" s="34"/>
      <c r="AH113" s="34"/>
      <c r="AI113" s="34"/>
      <c r="AJ113" s="34"/>
      <c r="AK113" s="34"/>
      <c r="AL113" s="34"/>
      <c r="AM113" s="34"/>
      <c r="AN113" s="34"/>
      <c r="AO113" s="34"/>
      <c r="AP113" s="34"/>
      <c r="AQ113" s="34"/>
      <c r="AR113" s="35"/>
      <c r="AS113" s="34"/>
      <c r="AT113" s="34"/>
      <c r="AU113" s="34"/>
      <c r="AV113" s="34"/>
      <c r="AW113" s="34"/>
      <c r="AX113" s="34"/>
      <c r="AY113" s="34"/>
      <c r="AZ113" s="34"/>
      <c r="BA113" s="34"/>
      <c r="BB113" s="34"/>
      <c r="BC113" s="34"/>
      <c r="BD113" s="34"/>
      <c r="BE113" s="34"/>
    </row>
    <row r="114" spans="1:57" s="2" customFormat="1" ht="6.95" customHeight="1">
      <c r="A114" s="34"/>
      <c r="B114" s="49"/>
      <c r="C114" s="50"/>
      <c r="D114" s="50"/>
      <c r="E114" s="50"/>
      <c r="F114" s="50"/>
      <c r="G114" s="50"/>
      <c r="H114" s="50"/>
      <c r="I114" s="50"/>
      <c r="J114" s="50"/>
      <c r="K114" s="50"/>
      <c r="L114" s="50"/>
      <c r="M114" s="50"/>
      <c r="N114" s="50"/>
      <c r="O114" s="50"/>
      <c r="P114" s="50"/>
      <c r="Q114" s="50"/>
      <c r="R114" s="50"/>
      <c r="S114" s="50"/>
      <c r="T114" s="50"/>
      <c r="U114" s="50"/>
      <c r="V114" s="50"/>
      <c r="W114" s="50"/>
      <c r="X114" s="50"/>
      <c r="Y114" s="50"/>
      <c r="Z114" s="50"/>
      <c r="AA114" s="50"/>
      <c r="AB114" s="50"/>
      <c r="AC114" s="50"/>
      <c r="AD114" s="50"/>
      <c r="AE114" s="50"/>
      <c r="AF114" s="50"/>
      <c r="AG114" s="50"/>
      <c r="AH114" s="50"/>
      <c r="AI114" s="50"/>
      <c r="AJ114" s="50"/>
      <c r="AK114" s="50"/>
      <c r="AL114" s="50"/>
      <c r="AM114" s="50"/>
      <c r="AN114" s="50"/>
      <c r="AO114" s="50"/>
      <c r="AP114" s="50"/>
      <c r="AQ114" s="50"/>
      <c r="AR114" s="35"/>
      <c r="AS114" s="34"/>
      <c r="AT114" s="34"/>
      <c r="AU114" s="34"/>
      <c r="AV114" s="34"/>
      <c r="AW114" s="34"/>
      <c r="AX114" s="34"/>
      <c r="AY114" s="34"/>
      <c r="AZ114" s="34"/>
      <c r="BA114" s="34"/>
      <c r="BB114" s="34"/>
      <c r="BC114" s="34"/>
      <c r="BD114" s="34"/>
      <c r="BE114" s="34"/>
    </row>
  </sheetData>
  <mergeCells count="110">
    <mergeCell ref="E103:I103"/>
    <mergeCell ref="I92:AF92"/>
    <mergeCell ref="J97:AF97"/>
    <mergeCell ref="J99:AF99"/>
    <mergeCell ref="J101:AF101"/>
    <mergeCell ref="J102:AF102"/>
    <mergeCell ref="J95:AF95"/>
    <mergeCell ref="J96:AF96"/>
    <mergeCell ref="J98:AF98"/>
    <mergeCell ref="J100:AF100"/>
    <mergeCell ref="K103:AF103"/>
    <mergeCell ref="C92:G92"/>
    <mergeCell ref="D97:H97"/>
    <mergeCell ref="D98:H98"/>
    <mergeCell ref="D96:H96"/>
    <mergeCell ref="D102:H102"/>
    <mergeCell ref="D95:H95"/>
    <mergeCell ref="D99:H99"/>
    <mergeCell ref="D101:H101"/>
    <mergeCell ref="D100:H100"/>
    <mergeCell ref="E105:I105"/>
    <mergeCell ref="K105:AF105"/>
    <mergeCell ref="D106:H106"/>
    <mergeCell ref="J106:AF106"/>
    <mergeCell ref="E107:I107"/>
    <mergeCell ref="K107:AF107"/>
    <mergeCell ref="E108:I108"/>
    <mergeCell ref="K108:AF108"/>
    <mergeCell ref="AG104:AM104"/>
    <mergeCell ref="E104:I104"/>
    <mergeCell ref="K104:AF104"/>
    <mergeCell ref="E109:I109"/>
    <mergeCell ref="K109:AF109"/>
    <mergeCell ref="D110:H110"/>
    <mergeCell ref="J110:AF110"/>
    <mergeCell ref="E111:I111"/>
    <mergeCell ref="K111:AF111"/>
    <mergeCell ref="E112:I112"/>
    <mergeCell ref="K112:AF112"/>
    <mergeCell ref="BE5:BE34"/>
    <mergeCell ref="K5:AJ5"/>
    <mergeCell ref="K6:AJ6"/>
    <mergeCell ref="E14:AJ14"/>
    <mergeCell ref="E23:AN23"/>
    <mergeCell ref="AK26:AO26"/>
    <mergeCell ref="L28:P28"/>
    <mergeCell ref="W28:AE28"/>
    <mergeCell ref="AK28:AO28"/>
    <mergeCell ref="W29:AE29"/>
    <mergeCell ref="L29:P29"/>
    <mergeCell ref="AK29:AO29"/>
    <mergeCell ref="AK30:AO30"/>
    <mergeCell ref="L30:P30"/>
    <mergeCell ref="W30:AE30"/>
    <mergeCell ref="L31:P31"/>
    <mergeCell ref="W31:AE31"/>
    <mergeCell ref="AK31:AO31"/>
    <mergeCell ref="AK32:AO32"/>
    <mergeCell ref="L32:P32"/>
    <mergeCell ref="W32:AE32"/>
    <mergeCell ref="AK33:AO33"/>
    <mergeCell ref="L33:P33"/>
    <mergeCell ref="W33:AE33"/>
    <mergeCell ref="AK35:AO35"/>
    <mergeCell ref="X35:AB35"/>
    <mergeCell ref="AN92:AP92"/>
    <mergeCell ref="AN100:AP100"/>
    <mergeCell ref="AN95:AP95"/>
    <mergeCell ref="AN99:AP99"/>
    <mergeCell ref="AN96:AP96"/>
    <mergeCell ref="AN102:AP102"/>
    <mergeCell ref="AN98:AP98"/>
    <mergeCell ref="AR2:BE2"/>
    <mergeCell ref="AG101:AM101"/>
    <mergeCell ref="AG97:AM97"/>
    <mergeCell ref="AG92:AM92"/>
    <mergeCell ref="AG100:AM100"/>
    <mergeCell ref="AG99:AM99"/>
    <mergeCell ref="AG102:AM102"/>
    <mergeCell ref="AG98:AM98"/>
    <mergeCell ref="AG96:AM96"/>
    <mergeCell ref="AG95:AM95"/>
    <mergeCell ref="AM90:AP90"/>
    <mergeCell ref="AM87:AN87"/>
    <mergeCell ref="AM89:AP89"/>
    <mergeCell ref="AS89:AT91"/>
    <mergeCell ref="L85:AJ85"/>
    <mergeCell ref="AN110:AP110"/>
    <mergeCell ref="AG110:AM110"/>
    <mergeCell ref="AN111:AP111"/>
    <mergeCell ref="AG111:AM111"/>
    <mergeCell ref="AN112:AP112"/>
    <mergeCell ref="AG112:AM112"/>
    <mergeCell ref="AG94:AM94"/>
    <mergeCell ref="AN94:AP94"/>
    <mergeCell ref="AN105:AP105"/>
    <mergeCell ref="AG105:AM105"/>
    <mergeCell ref="AN106:AP106"/>
    <mergeCell ref="AG106:AM106"/>
    <mergeCell ref="AN107:AP107"/>
    <mergeCell ref="AG107:AM107"/>
    <mergeCell ref="AN108:AP108"/>
    <mergeCell ref="AG108:AM108"/>
    <mergeCell ref="AN109:AP109"/>
    <mergeCell ref="AG109:AM109"/>
    <mergeCell ref="AN104:AP104"/>
    <mergeCell ref="AN97:AP97"/>
    <mergeCell ref="AN101:AP101"/>
    <mergeCell ref="AG103:AM103"/>
    <mergeCell ref="AN103:AP103"/>
  </mergeCells>
  <hyperlinks>
    <hyperlink ref="A95" location="'PS 701 - Sdělovací zařízení'!C2" display="/" xr:uid="{00000000-0004-0000-0000-000000000000}"/>
    <hyperlink ref="A96" location="'SO 101.1 - Železniční svršek'!C2" display="/" xr:uid="{00000000-0004-0000-0000-000001000000}"/>
    <hyperlink ref="A97" location="'SO 101.2 - Železniční spodek'!C2" display="/" xr:uid="{00000000-0004-0000-0000-000002000000}"/>
    <hyperlink ref="A98" location="'SO 201 - Nástupiště včetn...'!C2" display="/" xr:uid="{00000000-0004-0000-0000-000003000000}"/>
    <hyperlink ref="A99" location="'SO 302 - Železniční přeje...'!C2" display="/" xr:uid="{00000000-0004-0000-0000-000004000000}"/>
    <hyperlink ref="A100" location="'SO 4.2 - VON'!C2" display="/" xr:uid="{00000000-0004-0000-0000-000005000000}"/>
    <hyperlink ref="A101" location="'SO 401 - Rozvody NN a osv...'!C2" display="/" xr:uid="{00000000-0004-0000-0000-000006000000}"/>
    <hyperlink ref="A103" location="'01 - Sborník ÚOŽI'!C2" display="/" xr:uid="{00000000-0004-0000-0000-000007000000}"/>
    <hyperlink ref="A104" location="'02 - Zemní práce'!C2" display="/" xr:uid="{00000000-0004-0000-0000-000008000000}"/>
    <hyperlink ref="A105" location="'03 - Materiál dodaný inve...'!C2" display="/" xr:uid="{00000000-0004-0000-0000-000009000000}"/>
    <hyperlink ref="A107" location="'01 - Sborník ÚOŽI_01'!C2" display="/" xr:uid="{00000000-0004-0000-0000-00000A000000}"/>
    <hyperlink ref="A108" location="'02 - Zemní práce_01'!C2" display="/" xr:uid="{00000000-0004-0000-0000-00000B000000}"/>
    <hyperlink ref="A109" location="'03 - Materiál dodaný inve..._01'!C2" display="/" xr:uid="{00000000-0004-0000-0000-00000C000000}"/>
    <hyperlink ref="A111" location="'1 - VON'!C2" display="/" xr:uid="{00000000-0004-0000-0000-00000D000000}"/>
    <hyperlink ref="A112" location="'2 - VON zajištěné investorem'!C2" display="/" xr:uid="{00000000-0004-0000-0000-00000E000000}"/>
  </hyperlink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2:BM149"/>
  <sheetViews>
    <sheetView showGridLines="0" workbookViewId="0"/>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4" style="1" customWidth="1"/>
    <col min="9" max="9" width="15.83203125" style="1" customWidth="1"/>
    <col min="10" max="10" width="22.33203125" style="1" customWidth="1"/>
    <col min="11" max="11" width="22.33203125" style="1" hidden="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56" s="1" customFormat="1" ht="36.950000000000003" customHeight="1">
      <c r="L2" s="255" t="s">
        <v>5</v>
      </c>
      <c r="M2" s="256"/>
      <c r="N2" s="256"/>
      <c r="O2" s="256"/>
      <c r="P2" s="256"/>
      <c r="Q2" s="256"/>
      <c r="R2" s="256"/>
      <c r="S2" s="256"/>
      <c r="T2" s="256"/>
      <c r="U2" s="256"/>
      <c r="V2" s="256"/>
      <c r="AT2" s="19" t="s">
        <v>110</v>
      </c>
      <c r="AZ2" s="218" t="s">
        <v>1877</v>
      </c>
      <c r="BA2" s="218" t="s">
        <v>1878</v>
      </c>
      <c r="BB2" s="218" t="s">
        <v>1</v>
      </c>
      <c r="BC2" s="218" t="s">
        <v>8</v>
      </c>
      <c r="BD2" s="218" t="s">
        <v>82</v>
      </c>
    </row>
    <row r="3" spans="1:56" s="1" customFormat="1" ht="6.95" customHeight="1">
      <c r="B3" s="20"/>
      <c r="C3" s="21"/>
      <c r="D3" s="21"/>
      <c r="E3" s="21"/>
      <c r="F3" s="21"/>
      <c r="G3" s="21"/>
      <c r="H3" s="21"/>
      <c r="I3" s="21"/>
      <c r="J3" s="21"/>
      <c r="K3" s="21"/>
      <c r="L3" s="22"/>
      <c r="AT3" s="19" t="s">
        <v>82</v>
      </c>
    </row>
    <row r="4" spans="1:56" s="1" customFormat="1" ht="24.95" customHeight="1">
      <c r="B4" s="22"/>
      <c r="D4" s="23" t="s">
        <v>126</v>
      </c>
      <c r="L4" s="22"/>
      <c r="M4" s="100" t="s">
        <v>10</v>
      </c>
      <c r="AT4" s="19" t="s">
        <v>3</v>
      </c>
    </row>
    <row r="5" spans="1:56" s="1" customFormat="1" ht="6.95" customHeight="1">
      <c r="B5" s="22"/>
      <c r="L5" s="22"/>
    </row>
    <row r="6" spans="1:56" s="1" customFormat="1" ht="12" customHeight="1">
      <c r="B6" s="22"/>
      <c r="D6" s="29" t="s">
        <v>16</v>
      </c>
      <c r="L6" s="22"/>
    </row>
    <row r="7" spans="1:56" s="1" customFormat="1" ht="16.5" customHeight="1">
      <c r="B7" s="22"/>
      <c r="E7" s="289" t="str">
        <f>'Rekapitulace stavby'!K6</f>
        <v>Oprava kolejí výhybek a nástupišť v žst. Strážnice</v>
      </c>
      <c r="F7" s="290"/>
      <c r="G7" s="290"/>
      <c r="H7" s="290"/>
      <c r="L7" s="22"/>
    </row>
    <row r="8" spans="1:56" s="1" customFormat="1" ht="12" customHeight="1">
      <c r="B8" s="22"/>
      <c r="D8" s="29" t="s">
        <v>127</v>
      </c>
      <c r="L8" s="22"/>
    </row>
    <row r="9" spans="1:56" s="2" customFormat="1" ht="16.5" customHeight="1">
      <c r="A9" s="34"/>
      <c r="B9" s="35"/>
      <c r="C9" s="34"/>
      <c r="D9" s="34"/>
      <c r="E9" s="289" t="s">
        <v>1438</v>
      </c>
      <c r="F9" s="288"/>
      <c r="G9" s="288"/>
      <c r="H9" s="288"/>
      <c r="I9" s="34"/>
      <c r="J9" s="34"/>
      <c r="K9" s="34"/>
      <c r="L9" s="44"/>
      <c r="S9" s="34"/>
      <c r="T9" s="34"/>
      <c r="U9" s="34"/>
      <c r="V9" s="34"/>
      <c r="W9" s="34"/>
      <c r="X9" s="34"/>
      <c r="Y9" s="34"/>
      <c r="Z9" s="34"/>
      <c r="AA9" s="34"/>
      <c r="AB9" s="34"/>
      <c r="AC9" s="34"/>
      <c r="AD9" s="34"/>
      <c r="AE9" s="34"/>
    </row>
    <row r="10" spans="1:56" s="2" customFormat="1" ht="12" customHeight="1">
      <c r="A10" s="34"/>
      <c r="B10" s="35"/>
      <c r="C10" s="34"/>
      <c r="D10" s="29" t="s">
        <v>1442</v>
      </c>
      <c r="E10" s="34"/>
      <c r="F10" s="34"/>
      <c r="G10" s="34"/>
      <c r="H10" s="34"/>
      <c r="I10" s="34"/>
      <c r="J10" s="34"/>
      <c r="K10" s="34"/>
      <c r="L10" s="44"/>
      <c r="S10" s="34"/>
      <c r="T10" s="34"/>
      <c r="U10" s="34"/>
      <c r="V10" s="34"/>
      <c r="W10" s="34"/>
      <c r="X10" s="34"/>
      <c r="Y10" s="34"/>
      <c r="Z10" s="34"/>
      <c r="AA10" s="34"/>
      <c r="AB10" s="34"/>
      <c r="AC10" s="34"/>
      <c r="AD10" s="34"/>
      <c r="AE10" s="34"/>
    </row>
    <row r="11" spans="1:56" s="2" customFormat="1" ht="16.5" customHeight="1">
      <c r="A11" s="34"/>
      <c r="B11" s="35"/>
      <c r="C11" s="34"/>
      <c r="D11" s="34"/>
      <c r="E11" s="285" t="s">
        <v>1879</v>
      </c>
      <c r="F11" s="288"/>
      <c r="G11" s="288"/>
      <c r="H11" s="288"/>
      <c r="I11" s="34"/>
      <c r="J11" s="34"/>
      <c r="K11" s="34"/>
      <c r="L11" s="44"/>
      <c r="S11" s="34"/>
      <c r="T11" s="34"/>
      <c r="U11" s="34"/>
      <c r="V11" s="34"/>
      <c r="W11" s="34"/>
      <c r="X11" s="34"/>
      <c r="Y11" s="34"/>
      <c r="Z11" s="34"/>
      <c r="AA11" s="34"/>
      <c r="AB11" s="34"/>
      <c r="AC11" s="34"/>
      <c r="AD11" s="34"/>
      <c r="AE11" s="34"/>
    </row>
    <row r="12" spans="1:56" s="2" customFormat="1">
      <c r="A12" s="34"/>
      <c r="B12" s="35"/>
      <c r="C12" s="34"/>
      <c r="D12" s="34"/>
      <c r="E12" s="34"/>
      <c r="F12" s="34"/>
      <c r="G12" s="34"/>
      <c r="H12" s="34"/>
      <c r="I12" s="34"/>
      <c r="J12" s="34"/>
      <c r="K12" s="34"/>
      <c r="L12" s="44"/>
      <c r="S12" s="34"/>
      <c r="T12" s="34"/>
      <c r="U12" s="34"/>
      <c r="V12" s="34"/>
      <c r="W12" s="34"/>
      <c r="X12" s="34"/>
      <c r="Y12" s="34"/>
      <c r="Z12" s="34"/>
      <c r="AA12" s="34"/>
      <c r="AB12" s="34"/>
      <c r="AC12" s="34"/>
      <c r="AD12" s="34"/>
      <c r="AE12" s="34"/>
    </row>
    <row r="13" spans="1:56" s="2" customFormat="1" ht="12" customHeight="1">
      <c r="A13" s="34"/>
      <c r="B13" s="35"/>
      <c r="C13" s="34"/>
      <c r="D13" s="29" t="s">
        <v>18</v>
      </c>
      <c r="E13" s="34"/>
      <c r="F13" s="27" t="s">
        <v>1</v>
      </c>
      <c r="G13" s="34"/>
      <c r="H13" s="34"/>
      <c r="I13" s="29" t="s">
        <v>19</v>
      </c>
      <c r="J13" s="27" t="s">
        <v>1</v>
      </c>
      <c r="K13" s="34"/>
      <c r="L13" s="44"/>
      <c r="S13" s="34"/>
      <c r="T13" s="34"/>
      <c r="U13" s="34"/>
      <c r="V13" s="34"/>
      <c r="W13" s="34"/>
      <c r="X13" s="34"/>
      <c r="Y13" s="34"/>
      <c r="Z13" s="34"/>
      <c r="AA13" s="34"/>
      <c r="AB13" s="34"/>
      <c r="AC13" s="34"/>
      <c r="AD13" s="34"/>
      <c r="AE13" s="34"/>
    </row>
    <row r="14" spans="1:56" s="2" customFormat="1" ht="12" customHeight="1">
      <c r="A14" s="34"/>
      <c r="B14" s="35"/>
      <c r="C14" s="34"/>
      <c r="D14" s="29" t="s">
        <v>20</v>
      </c>
      <c r="E14" s="34"/>
      <c r="F14" s="27" t="s">
        <v>21</v>
      </c>
      <c r="G14" s="34"/>
      <c r="H14" s="34"/>
      <c r="I14" s="29" t="s">
        <v>22</v>
      </c>
      <c r="J14" s="57">
        <f>'Rekapitulace stavby'!AN8</f>
        <v>45072</v>
      </c>
      <c r="K14" s="34"/>
      <c r="L14" s="44"/>
      <c r="S14" s="34"/>
      <c r="T14" s="34"/>
      <c r="U14" s="34"/>
      <c r="V14" s="34"/>
      <c r="W14" s="34"/>
      <c r="X14" s="34"/>
      <c r="Y14" s="34"/>
      <c r="Z14" s="34"/>
      <c r="AA14" s="34"/>
      <c r="AB14" s="34"/>
      <c r="AC14" s="34"/>
      <c r="AD14" s="34"/>
      <c r="AE14" s="34"/>
    </row>
    <row r="15" spans="1:56" s="2" customFormat="1" ht="10.9" customHeight="1">
      <c r="A15" s="34"/>
      <c r="B15" s="35"/>
      <c r="C15" s="34"/>
      <c r="D15" s="34"/>
      <c r="E15" s="34"/>
      <c r="F15" s="34"/>
      <c r="G15" s="34"/>
      <c r="H15" s="34"/>
      <c r="I15" s="34"/>
      <c r="J15" s="34"/>
      <c r="K15" s="34"/>
      <c r="L15" s="44"/>
      <c r="S15" s="34"/>
      <c r="T15" s="34"/>
      <c r="U15" s="34"/>
      <c r="V15" s="34"/>
      <c r="W15" s="34"/>
      <c r="X15" s="34"/>
      <c r="Y15" s="34"/>
      <c r="Z15" s="34"/>
      <c r="AA15" s="34"/>
      <c r="AB15" s="34"/>
      <c r="AC15" s="34"/>
      <c r="AD15" s="34"/>
      <c r="AE15" s="34"/>
    </row>
    <row r="16" spans="1:56" s="2" customFormat="1" ht="12" customHeight="1">
      <c r="A16" s="34"/>
      <c r="B16" s="35"/>
      <c r="C16" s="34"/>
      <c r="D16" s="29" t="s">
        <v>23</v>
      </c>
      <c r="E16" s="34"/>
      <c r="F16" s="34"/>
      <c r="G16" s="34"/>
      <c r="H16" s="34"/>
      <c r="I16" s="29" t="s">
        <v>24</v>
      </c>
      <c r="J16" s="27" t="str">
        <f>IF('Rekapitulace stavby'!AN10="","",'Rekapitulace stavby'!AN10)</f>
        <v/>
      </c>
      <c r="K16" s="34"/>
      <c r="L16" s="44"/>
      <c r="S16" s="34"/>
      <c r="T16" s="34"/>
      <c r="U16" s="34"/>
      <c r="V16" s="34"/>
      <c r="W16" s="34"/>
      <c r="X16" s="34"/>
      <c r="Y16" s="34"/>
      <c r="Z16" s="34"/>
      <c r="AA16" s="34"/>
      <c r="AB16" s="34"/>
      <c r="AC16" s="34"/>
      <c r="AD16" s="34"/>
      <c r="AE16" s="34"/>
    </row>
    <row r="17" spans="1:31" s="2" customFormat="1" ht="18" customHeight="1">
      <c r="A17" s="34"/>
      <c r="B17" s="35"/>
      <c r="C17" s="34"/>
      <c r="D17" s="34"/>
      <c r="E17" s="27" t="str">
        <f>IF('Rekapitulace stavby'!E11="","",'Rekapitulace stavby'!E11)</f>
        <v xml:space="preserve"> </v>
      </c>
      <c r="F17" s="34"/>
      <c r="G17" s="34"/>
      <c r="H17" s="34"/>
      <c r="I17" s="29" t="s">
        <v>25</v>
      </c>
      <c r="J17" s="27" t="str">
        <f>IF('Rekapitulace stavby'!AN11="","",'Rekapitulace stavby'!AN11)</f>
        <v/>
      </c>
      <c r="K17" s="34"/>
      <c r="L17" s="44"/>
      <c r="S17" s="34"/>
      <c r="T17" s="34"/>
      <c r="U17" s="34"/>
      <c r="V17" s="34"/>
      <c r="W17" s="34"/>
      <c r="X17" s="34"/>
      <c r="Y17" s="34"/>
      <c r="Z17" s="34"/>
      <c r="AA17" s="34"/>
      <c r="AB17" s="34"/>
      <c r="AC17" s="34"/>
      <c r="AD17" s="34"/>
      <c r="AE17" s="34"/>
    </row>
    <row r="18" spans="1:31" s="2" customFormat="1" ht="6.95" customHeight="1">
      <c r="A18" s="34"/>
      <c r="B18" s="35"/>
      <c r="C18" s="34"/>
      <c r="D18" s="34"/>
      <c r="E18" s="34"/>
      <c r="F18" s="34"/>
      <c r="G18" s="34"/>
      <c r="H18" s="34"/>
      <c r="I18" s="34"/>
      <c r="J18" s="34"/>
      <c r="K18" s="34"/>
      <c r="L18" s="44"/>
      <c r="S18" s="34"/>
      <c r="T18" s="34"/>
      <c r="U18" s="34"/>
      <c r="V18" s="34"/>
      <c r="W18" s="34"/>
      <c r="X18" s="34"/>
      <c r="Y18" s="34"/>
      <c r="Z18" s="34"/>
      <c r="AA18" s="34"/>
      <c r="AB18" s="34"/>
      <c r="AC18" s="34"/>
      <c r="AD18" s="34"/>
      <c r="AE18" s="34"/>
    </row>
    <row r="19" spans="1:31" s="2" customFormat="1" ht="12" customHeight="1">
      <c r="A19" s="34"/>
      <c r="B19" s="35"/>
      <c r="C19" s="34"/>
      <c r="D19" s="29" t="s">
        <v>26</v>
      </c>
      <c r="E19" s="34"/>
      <c r="F19" s="34"/>
      <c r="G19" s="34"/>
      <c r="H19" s="34"/>
      <c r="I19" s="29" t="s">
        <v>24</v>
      </c>
      <c r="J19" s="30" t="str">
        <f>'Rekapitulace stavby'!AN13</f>
        <v>Vyplň údaj</v>
      </c>
      <c r="K19" s="34"/>
      <c r="L19" s="44"/>
      <c r="S19" s="34"/>
      <c r="T19" s="34"/>
      <c r="U19" s="34"/>
      <c r="V19" s="34"/>
      <c r="W19" s="34"/>
      <c r="X19" s="34"/>
      <c r="Y19" s="34"/>
      <c r="Z19" s="34"/>
      <c r="AA19" s="34"/>
      <c r="AB19" s="34"/>
      <c r="AC19" s="34"/>
      <c r="AD19" s="34"/>
      <c r="AE19" s="34"/>
    </row>
    <row r="20" spans="1:31" s="2" customFormat="1" ht="18" customHeight="1">
      <c r="A20" s="34"/>
      <c r="B20" s="35"/>
      <c r="C20" s="34"/>
      <c r="D20" s="34"/>
      <c r="E20" s="291" t="str">
        <f>'Rekapitulace stavby'!E14</f>
        <v>Vyplň údaj</v>
      </c>
      <c r="F20" s="277"/>
      <c r="G20" s="277"/>
      <c r="H20" s="277"/>
      <c r="I20" s="29" t="s">
        <v>25</v>
      </c>
      <c r="J20" s="30" t="str">
        <f>'Rekapitulace stavby'!AN14</f>
        <v>Vyplň údaj</v>
      </c>
      <c r="K20" s="34"/>
      <c r="L20" s="44"/>
      <c r="S20" s="34"/>
      <c r="T20" s="34"/>
      <c r="U20" s="34"/>
      <c r="V20" s="34"/>
      <c r="W20" s="34"/>
      <c r="X20" s="34"/>
      <c r="Y20" s="34"/>
      <c r="Z20" s="34"/>
      <c r="AA20" s="34"/>
      <c r="AB20" s="34"/>
      <c r="AC20" s="34"/>
      <c r="AD20" s="34"/>
      <c r="AE20" s="34"/>
    </row>
    <row r="21" spans="1:31" s="2" customFormat="1" ht="6.95" customHeight="1">
      <c r="A21" s="34"/>
      <c r="B21" s="35"/>
      <c r="C21" s="34"/>
      <c r="D21" s="34"/>
      <c r="E21" s="34"/>
      <c r="F21" s="34"/>
      <c r="G21" s="34"/>
      <c r="H21" s="34"/>
      <c r="I21" s="34"/>
      <c r="J21" s="34"/>
      <c r="K21" s="34"/>
      <c r="L21" s="44"/>
      <c r="S21" s="34"/>
      <c r="T21" s="34"/>
      <c r="U21" s="34"/>
      <c r="V21" s="34"/>
      <c r="W21" s="34"/>
      <c r="X21" s="34"/>
      <c r="Y21" s="34"/>
      <c r="Z21" s="34"/>
      <c r="AA21" s="34"/>
      <c r="AB21" s="34"/>
      <c r="AC21" s="34"/>
      <c r="AD21" s="34"/>
      <c r="AE21" s="34"/>
    </row>
    <row r="22" spans="1:31" s="2" customFormat="1" ht="12" customHeight="1">
      <c r="A22" s="34"/>
      <c r="B22" s="35"/>
      <c r="C22" s="34"/>
      <c r="D22" s="29" t="s">
        <v>28</v>
      </c>
      <c r="E22" s="34"/>
      <c r="F22" s="34"/>
      <c r="G22" s="34"/>
      <c r="H22" s="34"/>
      <c r="I22" s="29" t="s">
        <v>24</v>
      </c>
      <c r="J22" s="27" t="str">
        <f>IF('Rekapitulace stavby'!AN16="","",'Rekapitulace stavby'!AN16)</f>
        <v/>
      </c>
      <c r="K22" s="34"/>
      <c r="L22" s="44"/>
      <c r="S22" s="34"/>
      <c r="T22" s="34"/>
      <c r="U22" s="34"/>
      <c r="V22" s="34"/>
      <c r="W22" s="34"/>
      <c r="X22" s="34"/>
      <c r="Y22" s="34"/>
      <c r="Z22" s="34"/>
      <c r="AA22" s="34"/>
      <c r="AB22" s="34"/>
      <c r="AC22" s="34"/>
      <c r="AD22" s="34"/>
      <c r="AE22" s="34"/>
    </row>
    <row r="23" spans="1:31" s="2" customFormat="1" ht="18" customHeight="1">
      <c r="A23" s="34"/>
      <c r="B23" s="35"/>
      <c r="C23" s="34"/>
      <c r="D23" s="34"/>
      <c r="E23" s="27" t="str">
        <f>IF('Rekapitulace stavby'!E17="","",'Rekapitulace stavby'!E17)</f>
        <v xml:space="preserve"> </v>
      </c>
      <c r="F23" s="34"/>
      <c r="G23" s="34"/>
      <c r="H23" s="34"/>
      <c r="I23" s="29" t="s">
        <v>25</v>
      </c>
      <c r="J23" s="27" t="str">
        <f>IF('Rekapitulace stavby'!AN17="","",'Rekapitulace stavby'!AN17)</f>
        <v/>
      </c>
      <c r="K23" s="34"/>
      <c r="L23" s="44"/>
      <c r="S23" s="34"/>
      <c r="T23" s="34"/>
      <c r="U23" s="34"/>
      <c r="V23" s="34"/>
      <c r="W23" s="34"/>
      <c r="X23" s="34"/>
      <c r="Y23" s="34"/>
      <c r="Z23" s="34"/>
      <c r="AA23" s="34"/>
      <c r="AB23" s="34"/>
      <c r="AC23" s="34"/>
      <c r="AD23" s="34"/>
      <c r="AE23" s="34"/>
    </row>
    <row r="24" spans="1:31" s="2" customFormat="1" ht="6.95" customHeight="1">
      <c r="A24" s="34"/>
      <c r="B24" s="35"/>
      <c r="C24" s="34"/>
      <c r="D24" s="34"/>
      <c r="E24" s="34"/>
      <c r="F24" s="34"/>
      <c r="G24" s="34"/>
      <c r="H24" s="34"/>
      <c r="I24" s="34"/>
      <c r="J24" s="34"/>
      <c r="K24" s="34"/>
      <c r="L24" s="44"/>
      <c r="S24" s="34"/>
      <c r="T24" s="34"/>
      <c r="U24" s="34"/>
      <c r="V24" s="34"/>
      <c r="W24" s="34"/>
      <c r="X24" s="34"/>
      <c r="Y24" s="34"/>
      <c r="Z24" s="34"/>
      <c r="AA24" s="34"/>
      <c r="AB24" s="34"/>
      <c r="AC24" s="34"/>
      <c r="AD24" s="34"/>
      <c r="AE24" s="34"/>
    </row>
    <row r="25" spans="1:31" s="2" customFormat="1" ht="12" customHeight="1">
      <c r="A25" s="34"/>
      <c r="B25" s="35"/>
      <c r="C25" s="34"/>
      <c r="D25" s="29" t="s">
        <v>30</v>
      </c>
      <c r="E25" s="34"/>
      <c r="F25" s="34"/>
      <c r="G25" s="34"/>
      <c r="H25" s="34"/>
      <c r="I25" s="29" t="s">
        <v>24</v>
      </c>
      <c r="J25" s="27" t="str">
        <f>IF('Rekapitulace stavby'!AN19="","",'Rekapitulace stavby'!AN19)</f>
        <v/>
      </c>
      <c r="K25" s="34"/>
      <c r="L25" s="44"/>
      <c r="S25" s="34"/>
      <c r="T25" s="34"/>
      <c r="U25" s="34"/>
      <c r="V25" s="34"/>
      <c r="W25" s="34"/>
      <c r="X25" s="34"/>
      <c r="Y25" s="34"/>
      <c r="Z25" s="34"/>
      <c r="AA25" s="34"/>
      <c r="AB25" s="34"/>
      <c r="AC25" s="34"/>
      <c r="AD25" s="34"/>
      <c r="AE25" s="34"/>
    </row>
    <row r="26" spans="1:31" s="2" customFormat="1" ht="18" customHeight="1">
      <c r="A26" s="34"/>
      <c r="B26" s="35"/>
      <c r="C26" s="34"/>
      <c r="D26" s="34"/>
      <c r="E26" s="27" t="str">
        <f>IF('Rekapitulace stavby'!E20="","",'Rekapitulace stavby'!E20)</f>
        <v xml:space="preserve"> </v>
      </c>
      <c r="F26" s="34"/>
      <c r="G26" s="34"/>
      <c r="H26" s="34"/>
      <c r="I26" s="29" t="s">
        <v>25</v>
      </c>
      <c r="J26" s="27" t="str">
        <f>IF('Rekapitulace stavby'!AN20="","",'Rekapitulace stavby'!AN20)</f>
        <v/>
      </c>
      <c r="K26" s="34"/>
      <c r="L26" s="44"/>
      <c r="S26" s="34"/>
      <c r="T26" s="34"/>
      <c r="U26" s="34"/>
      <c r="V26" s="34"/>
      <c r="W26" s="34"/>
      <c r="X26" s="34"/>
      <c r="Y26" s="34"/>
      <c r="Z26" s="34"/>
      <c r="AA26" s="34"/>
      <c r="AB26" s="34"/>
      <c r="AC26" s="34"/>
      <c r="AD26" s="34"/>
      <c r="AE26" s="34"/>
    </row>
    <row r="27" spans="1:31" s="2" customFormat="1" ht="6.95" customHeight="1">
      <c r="A27" s="34"/>
      <c r="B27" s="35"/>
      <c r="C27" s="34"/>
      <c r="D27" s="34"/>
      <c r="E27" s="34"/>
      <c r="F27" s="34"/>
      <c r="G27" s="34"/>
      <c r="H27" s="34"/>
      <c r="I27" s="34"/>
      <c r="J27" s="34"/>
      <c r="K27" s="34"/>
      <c r="L27" s="44"/>
      <c r="S27" s="34"/>
      <c r="T27" s="34"/>
      <c r="U27" s="34"/>
      <c r="V27" s="34"/>
      <c r="W27" s="34"/>
      <c r="X27" s="34"/>
      <c r="Y27" s="34"/>
      <c r="Z27" s="34"/>
      <c r="AA27" s="34"/>
      <c r="AB27" s="34"/>
      <c r="AC27" s="34"/>
      <c r="AD27" s="34"/>
      <c r="AE27" s="34"/>
    </row>
    <row r="28" spans="1:31" s="2" customFormat="1" ht="12" customHeight="1">
      <c r="A28" s="34"/>
      <c r="B28" s="35"/>
      <c r="C28" s="34"/>
      <c r="D28" s="29" t="s">
        <v>31</v>
      </c>
      <c r="E28" s="34"/>
      <c r="F28" s="34"/>
      <c r="G28" s="34"/>
      <c r="H28" s="34"/>
      <c r="I28" s="34"/>
      <c r="J28" s="34"/>
      <c r="K28" s="34"/>
      <c r="L28" s="44"/>
      <c r="S28" s="34"/>
      <c r="T28" s="34"/>
      <c r="U28" s="34"/>
      <c r="V28" s="34"/>
      <c r="W28" s="34"/>
      <c r="X28" s="34"/>
      <c r="Y28" s="34"/>
      <c r="Z28" s="34"/>
      <c r="AA28" s="34"/>
      <c r="AB28" s="34"/>
      <c r="AC28" s="34"/>
      <c r="AD28" s="34"/>
      <c r="AE28" s="34"/>
    </row>
    <row r="29" spans="1:31" s="8" customFormat="1" ht="16.5" customHeight="1">
      <c r="A29" s="101"/>
      <c r="B29" s="102"/>
      <c r="C29" s="101"/>
      <c r="D29" s="101"/>
      <c r="E29" s="281" t="s">
        <v>1</v>
      </c>
      <c r="F29" s="281"/>
      <c r="G29" s="281"/>
      <c r="H29" s="281"/>
      <c r="I29" s="101"/>
      <c r="J29" s="101"/>
      <c r="K29" s="101"/>
      <c r="L29" s="103"/>
      <c r="S29" s="101"/>
      <c r="T29" s="101"/>
      <c r="U29" s="101"/>
      <c r="V29" s="101"/>
      <c r="W29" s="101"/>
      <c r="X29" s="101"/>
      <c r="Y29" s="101"/>
      <c r="Z29" s="101"/>
      <c r="AA29" s="101"/>
      <c r="AB29" s="101"/>
      <c r="AC29" s="101"/>
      <c r="AD29" s="101"/>
      <c r="AE29" s="101"/>
    </row>
    <row r="30" spans="1:31" s="2" customFormat="1" ht="6.95" customHeight="1">
      <c r="A30" s="34"/>
      <c r="B30" s="35"/>
      <c r="C30" s="34"/>
      <c r="D30" s="34"/>
      <c r="E30" s="34"/>
      <c r="F30" s="34"/>
      <c r="G30" s="34"/>
      <c r="H30" s="34"/>
      <c r="I30" s="34"/>
      <c r="J30" s="34"/>
      <c r="K30" s="34"/>
      <c r="L30" s="44"/>
      <c r="S30" s="34"/>
      <c r="T30" s="34"/>
      <c r="U30" s="34"/>
      <c r="V30" s="34"/>
      <c r="W30" s="34"/>
      <c r="X30" s="34"/>
      <c r="Y30" s="34"/>
      <c r="Z30" s="34"/>
      <c r="AA30" s="34"/>
      <c r="AB30" s="34"/>
      <c r="AC30" s="34"/>
      <c r="AD30" s="34"/>
      <c r="AE30" s="34"/>
    </row>
    <row r="31" spans="1:31" s="2" customFormat="1" ht="6.95" customHeight="1">
      <c r="A31" s="34"/>
      <c r="B31" s="35"/>
      <c r="C31" s="34"/>
      <c r="D31" s="68"/>
      <c r="E31" s="68"/>
      <c r="F31" s="68"/>
      <c r="G31" s="68"/>
      <c r="H31" s="68"/>
      <c r="I31" s="68"/>
      <c r="J31" s="68"/>
      <c r="K31" s="68"/>
      <c r="L31" s="44"/>
      <c r="S31" s="34"/>
      <c r="T31" s="34"/>
      <c r="U31" s="34"/>
      <c r="V31" s="34"/>
      <c r="W31" s="34"/>
      <c r="X31" s="34"/>
      <c r="Y31" s="34"/>
      <c r="Z31" s="34"/>
      <c r="AA31" s="34"/>
      <c r="AB31" s="34"/>
      <c r="AC31" s="34"/>
      <c r="AD31" s="34"/>
      <c r="AE31" s="34"/>
    </row>
    <row r="32" spans="1:31" s="2" customFormat="1" ht="25.35" customHeight="1">
      <c r="A32" s="34"/>
      <c r="B32" s="35"/>
      <c r="C32" s="34"/>
      <c r="D32" s="104" t="s">
        <v>32</v>
      </c>
      <c r="E32" s="34"/>
      <c r="F32" s="34"/>
      <c r="G32" s="34"/>
      <c r="H32" s="34"/>
      <c r="I32" s="34"/>
      <c r="J32" s="73">
        <f>ROUND(J122, 2)</f>
        <v>0</v>
      </c>
      <c r="K32" s="34"/>
      <c r="L32" s="44"/>
      <c r="S32" s="34"/>
      <c r="T32" s="34"/>
      <c r="U32" s="34"/>
      <c r="V32" s="34"/>
      <c r="W32" s="34"/>
      <c r="X32" s="34"/>
      <c r="Y32" s="34"/>
      <c r="Z32" s="34"/>
      <c r="AA32" s="34"/>
      <c r="AB32" s="34"/>
      <c r="AC32" s="34"/>
      <c r="AD32" s="34"/>
      <c r="AE32" s="34"/>
    </row>
    <row r="33" spans="1:31" s="2" customFormat="1" ht="6.95" customHeight="1">
      <c r="A33" s="34"/>
      <c r="B33" s="35"/>
      <c r="C33" s="34"/>
      <c r="D33" s="68"/>
      <c r="E33" s="68"/>
      <c r="F33" s="68"/>
      <c r="G33" s="68"/>
      <c r="H33" s="68"/>
      <c r="I33" s="68"/>
      <c r="J33" s="68"/>
      <c r="K33" s="68"/>
      <c r="L33" s="44"/>
      <c r="S33" s="34"/>
      <c r="T33" s="34"/>
      <c r="U33" s="34"/>
      <c r="V33" s="34"/>
      <c r="W33" s="34"/>
      <c r="X33" s="34"/>
      <c r="Y33" s="34"/>
      <c r="Z33" s="34"/>
      <c r="AA33" s="34"/>
      <c r="AB33" s="34"/>
      <c r="AC33" s="34"/>
      <c r="AD33" s="34"/>
      <c r="AE33" s="34"/>
    </row>
    <row r="34" spans="1:31" s="2" customFormat="1" ht="14.45" customHeight="1">
      <c r="A34" s="34"/>
      <c r="B34" s="35"/>
      <c r="C34" s="34"/>
      <c r="D34" s="34"/>
      <c r="E34" s="34"/>
      <c r="F34" s="38" t="s">
        <v>34</v>
      </c>
      <c r="G34" s="34"/>
      <c r="H34" s="34"/>
      <c r="I34" s="38" t="s">
        <v>33</v>
      </c>
      <c r="J34" s="38" t="s">
        <v>35</v>
      </c>
      <c r="K34" s="34"/>
      <c r="L34" s="44"/>
      <c r="S34" s="34"/>
      <c r="T34" s="34"/>
      <c r="U34" s="34"/>
      <c r="V34" s="34"/>
      <c r="W34" s="34"/>
      <c r="X34" s="34"/>
      <c r="Y34" s="34"/>
      <c r="Z34" s="34"/>
      <c r="AA34" s="34"/>
      <c r="AB34" s="34"/>
      <c r="AC34" s="34"/>
      <c r="AD34" s="34"/>
      <c r="AE34" s="34"/>
    </row>
    <row r="35" spans="1:31" s="2" customFormat="1" ht="14.45" customHeight="1">
      <c r="A35" s="34"/>
      <c r="B35" s="35"/>
      <c r="C35" s="34"/>
      <c r="D35" s="105" t="s">
        <v>36</v>
      </c>
      <c r="E35" s="29" t="s">
        <v>37</v>
      </c>
      <c r="F35" s="106">
        <f>ROUND((SUM(BE122:BE148)),  2)</f>
        <v>0</v>
      </c>
      <c r="G35" s="34"/>
      <c r="H35" s="34"/>
      <c r="I35" s="107">
        <v>0.21</v>
      </c>
      <c r="J35" s="106">
        <f>ROUND(((SUM(BE122:BE148))*I35),  2)</f>
        <v>0</v>
      </c>
      <c r="K35" s="34"/>
      <c r="L35" s="44"/>
      <c r="S35" s="34"/>
      <c r="T35" s="34"/>
      <c r="U35" s="34"/>
      <c r="V35" s="34"/>
      <c r="W35" s="34"/>
      <c r="X35" s="34"/>
      <c r="Y35" s="34"/>
      <c r="Z35" s="34"/>
      <c r="AA35" s="34"/>
      <c r="AB35" s="34"/>
      <c r="AC35" s="34"/>
      <c r="AD35" s="34"/>
      <c r="AE35" s="34"/>
    </row>
    <row r="36" spans="1:31" s="2" customFormat="1" ht="14.45" customHeight="1">
      <c r="A36" s="34"/>
      <c r="B36" s="35"/>
      <c r="C36" s="34"/>
      <c r="D36" s="34"/>
      <c r="E36" s="29" t="s">
        <v>38</v>
      </c>
      <c r="F36" s="106">
        <f>ROUND((SUM(BF122:BF148)),  2)</f>
        <v>0</v>
      </c>
      <c r="G36" s="34"/>
      <c r="H36" s="34"/>
      <c r="I36" s="107">
        <v>0.15</v>
      </c>
      <c r="J36" s="106">
        <f>ROUND(((SUM(BF122:BF148))*I36),  2)</f>
        <v>0</v>
      </c>
      <c r="K36" s="34"/>
      <c r="L36" s="44"/>
      <c r="S36" s="34"/>
      <c r="T36" s="34"/>
      <c r="U36" s="34"/>
      <c r="V36" s="34"/>
      <c r="W36" s="34"/>
      <c r="X36" s="34"/>
      <c r="Y36" s="34"/>
      <c r="Z36" s="34"/>
      <c r="AA36" s="34"/>
      <c r="AB36" s="34"/>
      <c r="AC36" s="34"/>
      <c r="AD36" s="34"/>
      <c r="AE36" s="34"/>
    </row>
    <row r="37" spans="1:31" s="2" customFormat="1" ht="14.45" hidden="1" customHeight="1">
      <c r="A37" s="34"/>
      <c r="B37" s="35"/>
      <c r="C37" s="34"/>
      <c r="D37" s="34"/>
      <c r="E37" s="29" t="s">
        <v>39</v>
      </c>
      <c r="F37" s="106">
        <f>ROUND((SUM(BG122:BG148)),  2)</f>
        <v>0</v>
      </c>
      <c r="G37" s="34"/>
      <c r="H37" s="34"/>
      <c r="I37" s="107">
        <v>0.21</v>
      </c>
      <c r="J37" s="106">
        <f>0</f>
        <v>0</v>
      </c>
      <c r="K37" s="34"/>
      <c r="L37" s="44"/>
      <c r="S37" s="34"/>
      <c r="T37" s="34"/>
      <c r="U37" s="34"/>
      <c r="V37" s="34"/>
      <c r="W37" s="34"/>
      <c r="X37" s="34"/>
      <c r="Y37" s="34"/>
      <c r="Z37" s="34"/>
      <c r="AA37" s="34"/>
      <c r="AB37" s="34"/>
      <c r="AC37" s="34"/>
      <c r="AD37" s="34"/>
      <c r="AE37" s="34"/>
    </row>
    <row r="38" spans="1:31" s="2" customFormat="1" ht="14.45" hidden="1" customHeight="1">
      <c r="A38" s="34"/>
      <c r="B38" s="35"/>
      <c r="C38" s="34"/>
      <c r="D38" s="34"/>
      <c r="E38" s="29" t="s">
        <v>40</v>
      </c>
      <c r="F38" s="106">
        <f>ROUND((SUM(BH122:BH148)),  2)</f>
        <v>0</v>
      </c>
      <c r="G38" s="34"/>
      <c r="H38" s="34"/>
      <c r="I38" s="107">
        <v>0.15</v>
      </c>
      <c r="J38" s="106">
        <f>0</f>
        <v>0</v>
      </c>
      <c r="K38" s="34"/>
      <c r="L38" s="44"/>
      <c r="S38" s="34"/>
      <c r="T38" s="34"/>
      <c r="U38" s="34"/>
      <c r="V38" s="34"/>
      <c r="W38" s="34"/>
      <c r="X38" s="34"/>
      <c r="Y38" s="34"/>
      <c r="Z38" s="34"/>
      <c r="AA38" s="34"/>
      <c r="AB38" s="34"/>
      <c r="AC38" s="34"/>
      <c r="AD38" s="34"/>
      <c r="AE38" s="34"/>
    </row>
    <row r="39" spans="1:31" s="2" customFormat="1" ht="14.45" hidden="1" customHeight="1">
      <c r="A39" s="34"/>
      <c r="B39" s="35"/>
      <c r="C39" s="34"/>
      <c r="D39" s="34"/>
      <c r="E39" s="29" t="s">
        <v>41</v>
      </c>
      <c r="F39" s="106">
        <f>ROUND((SUM(BI122:BI148)),  2)</f>
        <v>0</v>
      </c>
      <c r="G39" s="34"/>
      <c r="H39" s="34"/>
      <c r="I39" s="107">
        <v>0</v>
      </c>
      <c r="J39" s="106">
        <f>0</f>
        <v>0</v>
      </c>
      <c r="K39" s="34"/>
      <c r="L39" s="44"/>
      <c r="S39" s="34"/>
      <c r="T39" s="34"/>
      <c r="U39" s="34"/>
      <c r="V39" s="34"/>
      <c r="W39" s="34"/>
      <c r="X39" s="34"/>
      <c r="Y39" s="34"/>
      <c r="Z39" s="34"/>
      <c r="AA39" s="34"/>
      <c r="AB39" s="34"/>
      <c r="AC39" s="34"/>
      <c r="AD39" s="34"/>
      <c r="AE39" s="34"/>
    </row>
    <row r="40" spans="1:31" s="2" customFormat="1" ht="6.95" customHeight="1">
      <c r="A40" s="34"/>
      <c r="B40" s="35"/>
      <c r="C40" s="34"/>
      <c r="D40" s="34"/>
      <c r="E40" s="34"/>
      <c r="F40" s="34"/>
      <c r="G40" s="34"/>
      <c r="H40" s="34"/>
      <c r="I40" s="34"/>
      <c r="J40" s="34"/>
      <c r="K40" s="34"/>
      <c r="L40" s="44"/>
      <c r="S40" s="34"/>
      <c r="T40" s="34"/>
      <c r="U40" s="34"/>
      <c r="V40" s="34"/>
      <c r="W40" s="34"/>
      <c r="X40" s="34"/>
      <c r="Y40" s="34"/>
      <c r="Z40" s="34"/>
      <c r="AA40" s="34"/>
      <c r="AB40" s="34"/>
      <c r="AC40" s="34"/>
      <c r="AD40" s="34"/>
      <c r="AE40" s="34"/>
    </row>
    <row r="41" spans="1:31" s="2" customFormat="1" ht="25.35" customHeight="1">
      <c r="A41" s="34"/>
      <c r="B41" s="35"/>
      <c r="C41" s="108"/>
      <c r="D41" s="109" t="s">
        <v>42</v>
      </c>
      <c r="E41" s="62"/>
      <c r="F41" s="62"/>
      <c r="G41" s="110" t="s">
        <v>43</v>
      </c>
      <c r="H41" s="111" t="s">
        <v>44</v>
      </c>
      <c r="I41" s="62"/>
      <c r="J41" s="112">
        <f>SUM(J32:J39)</f>
        <v>0</v>
      </c>
      <c r="K41" s="113"/>
      <c r="L41" s="44"/>
      <c r="S41" s="34"/>
      <c r="T41" s="34"/>
      <c r="U41" s="34"/>
      <c r="V41" s="34"/>
      <c r="W41" s="34"/>
      <c r="X41" s="34"/>
      <c r="Y41" s="34"/>
      <c r="Z41" s="34"/>
      <c r="AA41" s="34"/>
      <c r="AB41" s="34"/>
      <c r="AC41" s="34"/>
      <c r="AD41" s="34"/>
      <c r="AE41" s="34"/>
    </row>
    <row r="42" spans="1:31" s="2" customFormat="1" ht="14.45" customHeight="1">
      <c r="A42" s="34"/>
      <c r="B42" s="35"/>
      <c r="C42" s="34"/>
      <c r="D42" s="34"/>
      <c r="E42" s="34"/>
      <c r="F42" s="34"/>
      <c r="G42" s="34"/>
      <c r="H42" s="34"/>
      <c r="I42" s="34"/>
      <c r="J42" s="34"/>
      <c r="K42" s="34"/>
      <c r="L42" s="44"/>
      <c r="S42" s="34"/>
      <c r="T42" s="34"/>
      <c r="U42" s="34"/>
      <c r="V42" s="34"/>
      <c r="W42" s="34"/>
      <c r="X42" s="34"/>
      <c r="Y42" s="34"/>
      <c r="Z42" s="34"/>
      <c r="AA42" s="34"/>
      <c r="AB42" s="34"/>
      <c r="AC42" s="34"/>
      <c r="AD42" s="34"/>
      <c r="AE42" s="34"/>
    </row>
    <row r="43" spans="1:31" s="1" customFormat="1" ht="14.45" customHeight="1">
      <c r="B43" s="22"/>
      <c r="L43" s="22"/>
    </row>
    <row r="44" spans="1:31" s="1" customFormat="1" ht="14.45" customHeight="1">
      <c r="B44" s="22"/>
      <c r="L44" s="22"/>
    </row>
    <row r="45" spans="1:31" s="1" customFormat="1" ht="14.45" customHeight="1">
      <c r="B45" s="22"/>
      <c r="L45" s="22"/>
    </row>
    <row r="46" spans="1:31" s="1" customFormat="1" ht="14.45" customHeight="1">
      <c r="B46" s="22"/>
      <c r="L46" s="22"/>
    </row>
    <row r="47" spans="1:31" s="1" customFormat="1" ht="14.45" customHeight="1">
      <c r="B47" s="22"/>
      <c r="L47" s="22"/>
    </row>
    <row r="48" spans="1:31" s="1" customFormat="1" ht="14.45" customHeight="1">
      <c r="B48" s="22"/>
      <c r="L48" s="22"/>
    </row>
    <row r="49" spans="1:31" s="1" customFormat="1" ht="14.45" customHeight="1">
      <c r="B49" s="22"/>
      <c r="L49" s="22"/>
    </row>
    <row r="50" spans="1:31" s="2" customFormat="1" ht="14.45" customHeight="1">
      <c r="B50" s="44"/>
      <c r="D50" s="45" t="s">
        <v>45</v>
      </c>
      <c r="E50" s="46"/>
      <c r="F50" s="46"/>
      <c r="G50" s="45" t="s">
        <v>46</v>
      </c>
      <c r="H50" s="46"/>
      <c r="I50" s="46"/>
      <c r="J50" s="46"/>
      <c r="K50" s="46"/>
      <c r="L50" s="44"/>
    </row>
    <row r="51" spans="1:31">
      <c r="B51" s="22"/>
      <c r="L51" s="22"/>
    </row>
    <row r="52" spans="1:31">
      <c r="B52" s="22"/>
      <c r="L52" s="22"/>
    </row>
    <row r="53" spans="1:31">
      <c r="B53" s="22"/>
      <c r="L53" s="22"/>
    </row>
    <row r="54" spans="1:31">
      <c r="B54" s="22"/>
      <c r="L54" s="22"/>
    </row>
    <row r="55" spans="1:31">
      <c r="B55" s="22"/>
      <c r="L55" s="22"/>
    </row>
    <row r="56" spans="1:31">
      <c r="B56" s="22"/>
      <c r="L56" s="22"/>
    </row>
    <row r="57" spans="1:31">
      <c r="B57" s="22"/>
      <c r="L57" s="22"/>
    </row>
    <row r="58" spans="1:31">
      <c r="B58" s="22"/>
      <c r="L58" s="22"/>
    </row>
    <row r="59" spans="1:31">
      <c r="B59" s="22"/>
      <c r="L59" s="22"/>
    </row>
    <row r="60" spans="1:31">
      <c r="B60" s="22"/>
      <c r="L60" s="22"/>
    </row>
    <row r="61" spans="1:31" s="2" customFormat="1" ht="12.75">
      <c r="A61" s="34"/>
      <c r="B61" s="35"/>
      <c r="C61" s="34"/>
      <c r="D61" s="47" t="s">
        <v>47</v>
      </c>
      <c r="E61" s="37"/>
      <c r="F61" s="114" t="s">
        <v>48</v>
      </c>
      <c r="G61" s="47" t="s">
        <v>47</v>
      </c>
      <c r="H61" s="37"/>
      <c r="I61" s="37"/>
      <c r="J61" s="115" t="s">
        <v>48</v>
      </c>
      <c r="K61" s="37"/>
      <c r="L61" s="44"/>
      <c r="S61" s="34"/>
      <c r="T61" s="34"/>
      <c r="U61" s="34"/>
      <c r="V61" s="34"/>
      <c r="W61" s="34"/>
      <c r="X61" s="34"/>
      <c r="Y61" s="34"/>
      <c r="Z61" s="34"/>
      <c r="AA61" s="34"/>
      <c r="AB61" s="34"/>
      <c r="AC61" s="34"/>
      <c r="AD61" s="34"/>
      <c r="AE61" s="34"/>
    </row>
    <row r="62" spans="1:31">
      <c r="B62" s="22"/>
      <c r="L62" s="22"/>
    </row>
    <row r="63" spans="1:31">
      <c r="B63" s="22"/>
      <c r="L63" s="22"/>
    </row>
    <row r="64" spans="1:31">
      <c r="B64" s="22"/>
      <c r="L64" s="22"/>
    </row>
    <row r="65" spans="1:31" s="2" customFormat="1" ht="12.75">
      <c r="A65" s="34"/>
      <c r="B65" s="35"/>
      <c r="C65" s="34"/>
      <c r="D65" s="45" t="s">
        <v>49</v>
      </c>
      <c r="E65" s="48"/>
      <c r="F65" s="48"/>
      <c r="G65" s="45" t="s">
        <v>50</v>
      </c>
      <c r="H65" s="48"/>
      <c r="I65" s="48"/>
      <c r="J65" s="48"/>
      <c r="K65" s="48"/>
      <c r="L65" s="44"/>
      <c r="S65" s="34"/>
      <c r="T65" s="34"/>
      <c r="U65" s="34"/>
      <c r="V65" s="34"/>
      <c r="W65" s="34"/>
      <c r="X65" s="34"/>
      <c r="Y65" s="34"/>
      <c r="Z65" s="34"/>
      <c r="AA65" s="34"/>
      <c r="AB65" s="34"/>
      <c r="AC65" s="34"/>
      <c r="AD65" s="34"/>
      <c r="AE65" s="34"/>
    </row>
    <row r="66" spans="1:31">
      <c r="B66" s="22"/>
      <c r="L66" s="22"/>
    </row>
    <row r="67" spans="1:31">
      <c r="B67" s="22"/>
      <c r="L67" s="22"/>
    </row>
    <row r="68" spans="1:31">
      <c r="B68" s="22"/>
      <c r="L68" s="22"/>
    </row>
    <row r="69" spans="1:31">
      <c r="B69" s="22"/>
      <c r="L69" s="22"/>
    </row>
    <row r="70" spans="1:31">
      <c r="B70" s="22"/>
      <c r="L70" s="22"/>
    </row>
    <row r="71" spans="1:31">
      <c r="B71" s="22"/>
      <c r="L71" s="22"/>
    </row>
    <row r="72" spans="1:31">
      <c r="B72" s="22"/>
      <c r="L72" s="22"/>
    </row>
    <row r="73" spans="1:31">
      <c r="B73" s="22"/>
      <c r="L73" s="22"/>
    </row>
    <row r="74" spans="1:31">
      <c r="B74" s="22"/>
      <c r="L74" s="22"/>
    </row>
    <row r="75" spans="1:31">
      <c r="B75" s="22"/>
      <c r="L75" s="22"/>
    </row>
    <row r="76" spans="1:31" s="2" customFormat="1" ht="12.75">
      <c r="A76" s="34"/>
      <c r="B76" s="35"/>
      <c r="C76" s="34"/>
      <c r="D76" s="47" t="s">
        <v>47</v>
      </c>
      <c r="E76" s="37"/>
      <c r="F76" s="114" t="s">
        <v>48</v>
      </c>
      <c r="G76" s="47" t="s">
        <v>47</v>
      </c>
      <c r="H76" s="37"/>
      <c r="I76" s="37"/>
      <c r="J76" s="115" t="s">
        <v>48</v>
      </c>
      <c r="K76" s="37"/>
      <c r="L76" s="44"/>
      <c r="S76" s="34"/>
      <c r="T76" s="34"/>
      <c r="U76" s="34"/>
      <c r="V76" s="34"/>
      <c r="W76" s="34"/>
      <c r="X76" s="34"/>
      <c r="Y76" s="34"/>
      <c r="Z76" s="34"/>
      <c r="AA76" s="34"/>
      <c r="AB76" s="34"/>
      <c r="AC76" s="34"/>
      <c r="AD76" s="34"/>
      <c r="AE76" s="34"/>
    </row>
    <row r="77" spans="1:31" s="2" customFormat="1" ht="14.45" customHeight="1">
      <c r="A77" s="34"/>
      <c r="B77" s="49"/>
      <c r="C77" s="50"/>
      <c r="D77" s="50"/>
      <c r="E77" s="50"/>
      <c r="F77" s="50"/>
      <c r="G77" s="50"/>
      <c r="H77" s="50"/>
      <c r="I77" s="50"/>
      <c r="J77" s="50"/>
      <c r="K77" s="50"/>
      <c r="L77" s="44"/>
      <c r="S77" s="34"/>
      <c r="T77" s="34"/>
      <c r="U77" s="34"/>
      <c r="V77" s="34"/>
      <c r="W77" s="34"/>
      <c r="X77" s="34"/>
      <c r="Y77" s="34"/>
      <c r="Z77" s="34"/>
      <c r="AA77" s="34"/>
      <c r="AB77" s="34"/>
      <c r="AC77" s="34"/>
      <c r="AD77" s="34"/>
      <c r="AE77" s="34"/>
    </row>
    <row r="81" spans="1:31" s="2" customFormat="1" ht="6.95" customHeight="1">
      <c r="A81" s="34"/>
      <c r="B81" s="51"/>
      <c r="C81" s="52"/>
      <c r="D81" s="52"/>
      <c r="E81" s="52"/>
      <c r="F81" s="52"/>
      <c r="G81" s="52"/>
      <c r="H81" s="52"/>
      <c r="I81" s="52"/>
      <c r="J81" s="52"/>
      <c r="K81" s="52"/>
      <c r="L81" s="44"/>
      <c r="S81" s="34"/>
      <c r="T81" s="34"/>
      <c r="U81" s="34"/>
      <c r="V81" s="34"/>
      <c r="W81" s="34"/>
      <c r="X81" s="34"/>
      <c r="Y81" s="34"/>
      <c r="Z81" s="34"/>
      <c r="AA81" s="34"/>
      <c r="AB81" s="34"/>
      <c r="AC81" s="34"/>
      <c r="AD81" s="34"/>
      <c r="AE81" s="34"/>
    </row>
    <row r="82" spans="1:31" s="2" customFormat="1" ht="24.95" customHeight="1">
      <c r="A82" s="34"/>
      <c r="B82" s="35"/>
      <c r="C82" s="23" t="s">
        <v>129</v>
      </c>
      <c r="D82" s="34"/>
      <c r="E82" s="34"/>
      <c r="F82" s="34"/>
      <c r="G82" s="34"/>
      <c r="H82" s="34"/>
      <c r="I82" s="34"/>
      <c r="J82" s="34"/>
      <c r="K82" s="34"/>
      <c r="L82" s="44"/>
      <c r="S82" s="34"/>
      <c r="T82" s="34"/>
      <c r="U82" s="34"/>
      <c r="V82" s="34"/>
      <c r="W82" s="34"/>
      <c r="X82" s="34"/>
      <c r="Y82" s="34"/>
      <c r="Z82" s="34"/>
      <c r="AA82" s="34"/>
      <c r="AB82" s="34"/>
      <c r="AC82" s="34"/>
      <c r="AD82" s="34"/>
      <c r="AE82" s="34"/>
    </row>
    <row r="83" spans="1:31" s="2" customFormat="1" ht="6.95" customHeight="1">
      <c r="A83" s="34"/>
      <c r="B83" s="35"/>
      <c r="C83" s="34"/>
      <c r="D83" s="34"/>
      <c r="E83" s="34"/>
      <c r="F83" s="34"/>
      <c r="G83" s="34"/>
      <c r="H83" s="34"/>
      <c r="I83" s="34"/>
      <c r="J83" s="34"/>
      <c r="K83" s="34"/>
      <c r="L83" s="44"/>
      <c r="S83" s="34"/>
      <c r="T83" s="34"/>
      <c r="U83" s="34"/>
      <c r="V83" s="34"/>
      <c r="W83" s="34"/>
      <c r="X83" s="34"/>
      <c r="Y83" s="34"/>
      <c r="Z83" s="34"/>
      <c r="AA83" s="34"/>
      <c r="AB83" s="34"/>
      <c r="AC83" s="34"/>
      <c r="AD83" s="34"/>
      <c r="AE83" s="34"/>
    </row>
    <row r="84" spans="1:31" s="2" customFormat="1" ht="12" customHeight="1">
      <c r="A84" s="34"/>
      <c r="B84" s="35"/>
      <c r="C84" s="29" t="s">
        <v>16</v>
      </c>
      <c r="D84" s="34"/>
      <c r="E84" s="34"/>
      <c r="F84" s="34"/>
      <c r="G84" s="34"/>
      <c r="H84" s="34"/>
      <c r="I84" s="34"/>
      <c r="J84" s="34"/>
      <c r="K84" s="34"/>
      <c r="L84" s="44"/>
      <c r="S84" s="34"/>
      <c r="T84" s="34"/>
      <c r="U84" s="34"/>
      <c r="V84" s="34"/>
      <c r="W84" s="34"/>
      <c r="X84" s="34"/>
      <c r="Y84" s="34"/>
      <c r="Z84" s="34"/>
      <c r="AA84" s="34"/>
      <c r="AB84" s="34"/>
      <c r="AC84" s="34"/>
      <c r="AD84" s="34"/>
      <c r="AE84" s="34"/>
    </row>
    <row r="85" spans="1:31" s="2" customFormat="1" ht="16.5" customHeight="1">
      <c r="A85" s="34"/>
      <c r="B85" s="35"/>
      <c r="C85" s="34"/>
      <c r="D85" s="34"/>
      <c r="E85" s="289" t="str">
        <f>E7</f>
        <v>Oprava kolejí výhybek a nástupišť v žst. Strážnice</v>
      </c>
      <c r="F85" s="290"/>
      <c r="G85" s="290"/>
      <c r="H85" s="290"/>
      <c r="I85" s="34"/>
      <c r="J85" s="34"/>
      <c r="K85" s="34"/>
      <c r="L85" s="44"/>
      <c r="S85" s="34"/>
      <c r="T85" s="34"/>
      <c r="U85" s="34"/>
      <c r="V85" s="34"/>
      <c r="W85" s="34"/>
      <c r="X85" s="34"/>
      <c r="Y85" s="34"/>
      <c r="Z85" s="34"/>
      <c r="AA85" s="34"/>
      <c r="AB85" s="34"/>
      <c r="AC85" s="34"/>
      <c r="AD85" s="34"/>
      <c r="AE85" s="34"/>
    </row>
    <row r="86" spans="1:31" s="1" customFormat="1" ht="12" customHeight="1">
      <c r="B86" s="22"/>
      <c r="C86" s="29" t="s">
        <v>127</v>
      </c>
      <c r="L86" s="22"/>
    </row>
    <row r="87" spans="1:31" s="2" customFormat="1" ht="16.5" customHeight="1">
      <c r="A87" s="34"/>
      <c r="B87" s="35"/>
      <c r="C87" s="34"/>
      <c r="D87" s="34"/>
      <c r="E87" s="289" t="s">
        <v>1438</v>
      </c>
      <c r="F87" s="288"/>
      <c r="G87" s="288"/>
      <c r="H87" s="288"/>
      <c r="I87" s="34"/>
      <c r="J87" s="34"/>
      <c r="K87" s="34"/>
      <c r="L87" s="44"/>
      <c r="S87" s="34"/>
      <c r="T87" s="34"/>
      <c r="U87" s="34"/>
      <c r="V87" s="34"/>
      <c r="W87" s="34"/>
      <c r="X87" s="34"/>
      <c r="Y87" s="34"/>
      <c r="Z87" s="34"/>
      <c r="AA87" s="34"/>
      <c r="AB87" s="34"/>
      <c r="AC87" s="34"/>
      <c r="AD87" s="34"/>
      <c r="AE87" s="34"/>
    </row>
    <row r="88" spans="1:31" s="2" customFormat="1" ht="12" customHeight="1">
      <c r="A88" s="34"/>
      <c r="B88" s="35"/>
      <c r="C88" s="29" t="s">
        <v>1442</v>
      </c>
      <c r="D88" s="34"/>
      <c r="E88" s="34"/>
      <c r="F88" s="34"/>
      <c r="G88" s="34"/>
      <c r="H88" s="34"/>
      <c r="I88" s="34"/>
      <c r="J88" s="34"/>
      <c r="K88" s="34"/>
      <c r="L88" s="44"/>
      <c r="S88" s="34"/>
      <c r="T88" s="34"/>
      <c r="U88" s="34"/>
      <c r="V88" s="34"/>
      <c r="W88" s="34"/>
      <c r="X88" s="34"/>
      <c r="Y88" s="34"/>
      <c r="Z88" s="34"/>
      <c r="AA88" s="34"/>
      <c r="AB88" s="34"/>
      <c r="AC88" s="34"/>
      <c r="AD88" s="34"/>
      <c r="AE88" s="34"/>
    </row>
    <row r="89" spans="1:31" s="2" customFormat="1" ht="16.5" customHeight="1">
      <c r="A89" s="34"/>
      <c r="B89" s="35"/>
      <c r="C89" s="34"/>
      <c r="D89" s="34"/>
      <c r="E89" s="285" t="str">
        <f>E11</f>
        <v>02 - Zemní práce</v>
      </c>
      <c r="F89" s="288"/>
      <c r="G89" s="288"/>
      <c r="H89" s="288"/>
      <c r="I89" s="34"/>
      <c r="J89" s="34"/>
      <c r="K89" s="34"/>
      <c r="L89" s="44"/>
      <c r="S89" s="34"/>
      <c r="T89" s="34"/>
      <c r="U89" s="34"/>
      <c r="V89" s="34"/>
      <c r="W89" s="34"/>
      <c r="X89" s="34"/>
      <c r="Y89" s="34"/>
      <c r="Z89" s="34"/>
      <c r="AA89" s="34"/>
      <c r="AB89" s="34"/>
      <c r="AC89" s="34"/>
      <c r="AD89" s="34"/>
      <c r="AE89" s="34"/>
    </row>
    <row r="90" spans="1:31" s="2" customFormat="1" ht="6.95" customHeight="1">
      <c r="A90" s="34"/>
      <c r="B90" s="35"/>
      <c r="C90" s="34"/>
      <c r="D90" s="34"/>
      <c r="E90" s="34"/>
      <c r="F90" s="34"/>
      <c r="G90" s="34"/>
      <c r="H90" s="34"/>
      <c r="I90" s="34"/>
      <c r="J90" s="34"/>
      <c r="K90" s="34"/>
      <c r="L90" s="44"/>
      <c r="S90" s="34"/>
      <c r="T90" s="34"/>
      <c r="U90" s="34"/>
      <c r="V90" s="34"/>
      <c r="W90" s="34"/>
      <c r="X90" s="34"/>
      <c r="Y90" s="34"/>
      <c r="Z90" s="34"/>
      <c r="AA90" s="34"/>
      <c r="AB90" s="34"/>
      <c r="AC90" s="34"/>
      <c r="AD90" s="34"/>
      <c r="AE90" s="34"/>
    </row>
    <row r="91" spans="1:31" s="2" customFormat="1" ht="12" customHeight="1">
      <c r="A91" s="34"/>
      <c r="B91" s="35"/>
      <c r="C91" s="29" t="s">
        <v>20</v>
      </c>
      <c r="D91" s="34"/>
      <c r="E91" s="34"/>
      <c r="F91" s="27" t="str">
        <f>F14</f>
        <v xml:space="preserve"> </v>
      </c>
      <c r="G91" s="34"/>
      <c r="H91" s="34"/>
      <c r="I91" s="29" t="s">
        <v>22</v>
      </c>
      <c r="J91" s="57">
        <f>IF(J14="","",J14)</f>
        <v>45072</v>
      </c>
      <c r="K91" s="34"/>
      <c r="L91" s="44"/>
      <c r="S91" s="34"/>
      <c r="T91" s="34"/>
      <c r="U91" s="34"/>
      <c r="V91" s="34"/>
      <c r="W91" s="34"/>
      <c r="X91" s="34"/>
      <c r="Y91" s="34"/>
      <c r="Z91" s="34"/>
      <c r="AA91" s="34"/>
      <c r="AB91" s="34"/>
      <c r="AC91" s="34"/>
      <c r="AD91" s="34"/>
      <c r="AE91" s="34"/>
    </row>
    <row r="92" spans="1:31" s="2" customFormat="1" ht="6.95" customHeight="1">
      <c r="A92" s="34"/>
      <c r="B92" s="35"/>
      <c r="C92" s="34"/>
      <c r="D92" s="34"/>
      <c r="E92" s="34"/>
      <c r="F92" s="34"/>
      <c r="G92" s="34"/>
      <c r="H92" s="34"/>
      <c r="I92" s="34"/>
      <c r="J92" s="34"/>
      <c r="K92" s="34"/>
      <c r="L92" s="44"/>
      <c r="S92" s="34"/>
      <c r="T92" s="34"/>
      <c r="U92" s="34"/>
      <c r="V92" s="34"/>
      <c r="W92" s="34"/>
      <c r="X92" s="34"/>
      <c r="Y92" s="34"/>
      <c r="Z92" s="34"/>
      <c r="AA92" s="34"/>
      <c r="AB92" s="34"/>
      <c r="AC92" s="34"/>
      <c r="AD92" s="34"/>
      <c r="AE92" s="34"/>
    </row>
    <row r="93" spans="1:31" s="2" customFormat="1" ht="15.2" customHeight="1">
      <c r="A93" s="34"/>
      <c r="B93" s="35"/>
      <c r="C93" s="29" t="s">
        <v>23</v>
      </c>
      <c r="D93" s="34"/>
      <c r="E93" s="34"/>
      <c r="F93" s="27" t="str">
        <f>E17</f>
        <v xml:space="preserve"> </v>
      </c>
      <c r="G93" s="34"/>
      <c r="H93" s="34"/>
      <c r="I93" s="29" t="s">
        <v>28</v>
      </c>
      <c r="J93" s="32" t="str">
        <f>E23</f>
        <v xml:space="preserve"> </v>
      </c>
      <c r="K93" s="34"/>
      <c r="L93" s="44"/>
      <c r="S93" s="34"/>
      <c r="T93" s="34"/>
      <c r="U93" s="34"/>
      <c r="V93" s="34"/>
      <c r="W93" s="34"/>
      <c r="X93" s="34"/>
      <c r="Y93" s="34"/>
      <c r="Z93" s="34"/>
      <c r="AA93" s="34"/>
      <c r="AB93" s="34"/>
      <c r="AC93" s="34"/>
      <c r="AD93" s="34"/>
      <c r="AE93" s="34"/>
    </row>
    <row r="94" spans="1:31" s="2" customFormat="1" ht="15.2" customHeight="1">
      <c r="A94" s="34"/>
      <c r="B94" s="35"/>
      <c r="C94" s="29" t="s">
        <v>26</v>
      </c>
      <c r="D94" s="34"/>
      <c r="E94" s="34"/>
      <c r="F94" s="27" t="str">
        <f>IF(E20="","",E20)</f>
        <v>Vyplň údaj</v>
      </c>
      <c r="G94" s="34"/>
      <c r="H94" s="34"/>
      <c r="I94" s="29" t="s">
        <v>30</v>
      </c>
      <c r="J94" s="32" t="str">
        <f>E26</f>
        <v xml:space="preserve"> </v>
      </c>
      <c r="K94" s="34"/>
      <c r="L94" s="44"/>
      <c r="S94" s="34"/>
      <c r="T94" s="34"/>
      <c r="U94" s="34"/>
      <c r="V94" s="34"/>
      <c r="W94" s="34"/>
      <c r="X94" s="34"/>
      <c r="Y94" s="34"/>
      <c r="Z94" s="34"/>
      <c r="AA94" s="34"/>
      <c r="AB94" s="34"/>
      <c r="AC94" s="34"/>
      <c r="AD94" s="34"/>
      <c r="AE94" s="34"/>
    </row>
    <row r="95" spans="1:31" s="2" customFormat="1" ht="10.35" customHeight="1">
      <c r="A95" s="34"/>
      <c r="B95" s="35"/>
      <c r="C95" s="34"/>
      <c r="D95" s="34"/>
      <c r="E95" s="34"/>
      <c r="F95" s="34"/>
      <c r="G95" s="34"/>
      <c r="H95" s="34"/>
      <c r="I95" s="34"/>
      <c r="J95" s="34"/>
      <c r="K95" s="34"/>
      <c r="L95" s="44"/>
      <c r="S95" s="34"/>
      <c r="T95" s="34"/>
      <c r="U95" s="34"/>
      <c r="V95" s="34"/>
      <c r="W95" s="34"/>
      <c r="X95" s="34"/>
      <c r="Y95" s="34"/>
      <c r="Z95" s="34"/>
      <c r="AA95" s="34"/>
      <c r="AB95" s="34"/>
      <c r="AC95" s="34"/>
      <c r="AD95" s="34"/>
      <c r="AE95" s="34"/>
    </row>
    <row r="96" spans="1:31" s="2" customFormat="1" ht="29.25" customHeight="1">
      <c r="A96" s="34"/>
      <c r="B96" s="35"/>
      <c r="C96" s="116" t="s">
        <v>130</v>
      </c>
      <c r="D96" s="108"/>
      <c r="E96" s="108"/>
      <c r="F96" s="108"/>
      <c r="G96" s="108"/>
      <c r="H96" s="108"/>
      <c r="I96" s="108"/>
      <c r="J96" s="117" t="s">
        <v>131</v>
      </c>
      <c r="K96" s="108"/>
      <c r="L96" s="44"/>
      <c r="S96" s="34"/>
      <c r="T96" s="34"/>
      <c r="U96" s="34"/>
      <c r="V96" s="34"/>
      <c r="W96" s="34"/>
      <c r="X96" s="34"/>
      <c r="Y96" s="34"/>
      <c r="Z96" s="34"/>
      <c r="AA96" s="34"/>
      <c r="AB96" s="34"/>
      <c r="AC96" s="34"/>
      <c r="AD96" s="34"/>
      <c r="AE96" s="34"/>
    </row>
    <row r="97" spans="1:47" s="2" customFormat="1" ht="10.35" customHeight="1">
      <c r="A97" s="34"/>
      <c r="B97" s="35"/>
      <c r="C97" s="34"/>
      <c r="D97" s="34"/>
      <c r="E97" s="34"/>
      <c r="F97" s="34"/>
      <c r="G97" s="34"/>
      <c r="H97" s="34"/>
      <c r="I97" s="34"/>
      <c r="J97" s="34"/>
      <c r="K97" s="34"/>
      <c r="L97" s="44"/>
      <c r="S97" s="34"/>
      <c r="T97" s="34"/>
      <c r="U97" s="34"/>
      <c r="V97" s="34"/>
      <c r="W97" s="34"/>
      <c r="X97" s="34"/>
      <c r="Y97" s="34"/>
      <c r="Z97" s="34"/>
      <c r="AA97" s="34"/>
      <c r="AB97" s="34"/>
      <c r="AC97" s="34"/>
      <c r="AD97" s="34"/>
      <c r="AE97" s="34"/>
    </row>
    <row r="98" spans="1:47" s="2" customFormat="1" ht="22.9" customHeight="1">
      <c r="A98" s="34"/>
      <c r="B98" s="35"/>
      <c r="C98" s="118" t="s">
        <v>132</v>
      </c>
      <c r="D98" s="34"/>
      <c r="E98" s="34"/>
      <c r="F98" s="34"/>
      <c r="G98" s="34"/>
      <c r="H98" s="34"/>
      <c r="I98" s="34"/>
      <c r="J98" s="73">
        <f>J122</f>
        <v>0</v>
      </c>
      <c r="K98" s="34"/>
      <c r="L98" s="44"/>
      <c r="S98" s="34"/>
      <c r="T98" s="34"/>
      <c r="U98" s="34"/>
      <c r="V98" s="34"/>
      <c r="W98" s="34"/>
      <c r="X98" s="34"/>
      <c r="Y98" s="34"/>
      <c r="Z98" s="34"/>
      <c r="AA98" s="34"/>
      <c r="AB98" s="34"/>
      <c r="AC98" s="34"/>
      <c r="AD98" s="34"/>
      <c r="AE98" s="34"/>
      <c r="AU98" s="19" t="s">
        <v>133</v>
      </c>
    </row>
    <row r="99" spans="1:47" s="9" customFormat="1" ht="24.95" customHeight="1">
      <c r="B99" s="119"/>
      <c r="D99" s="120" t="s">
        <v>1880</v>
      </c>
      <c r="E99" s="121"/>
      <c r="F99" s="121"/>
      <c r="G99" s="121"/>
      <c r="H99" s="121"/>
      <c r="I99" s="121"/>
      <c r="J99" s="122">
        <f>J123</f>
        <v>0</v>
      </c>
      <c r="L99" s="119"/>
    </row>
    <row r="100" spans="1:47" s="10" customFormat="1" ht="19.899999999999999" customHeight="1">
      <c r="B100" s="123"/>
      <c r="D100" s="124" t="s">
        <v>1881</v>
      </c>
      <c r="E100" s="125"/>
      <c r="F100" s="125"/>
      <c r="G100" s="125"/>
      <c r="H100" s="125"/>
      <c r="I100" s="125"/>
      <c r="J100" s="126">
        <f>J124</f>
        <v>0</v>
      </c>
      <c r="L100" s="123"/>
    </row>
    <row r="101" spans="1:47" s="2" customFormat="1" ht="21.75" customHeight="1">
      <c r="A101" s="34"/>
      <c r="B101" s="35"/>
      <c r="C101" s="34"/>
      <c r="D101" s="34"/>
      <c r="E101" s="34"/>
      <c r="F101" s="34"/>
      <c r="G101" s="34"/>
      <c r="H101" s="34"/>
      <c r="I101" s="34"/>
      <c r="J101" s="34"/>
      <c r="K101" s="34"/>
      <c r="L101" s="44"/>
      <c r="S101" s="34"/>
      <c r="T101" s="34"/>
      <c r="U101" s="34"/>
      <c r="V101" s="34"/>
      <c r="W101" s="34"/>
      <c r="X101" s="34"/>
      <c r="Y101" s="34"/>
      <c r="Z101" s="34"/>
      <c r="AA101" s="34"/>
      <c r="AB101" s="34"/>
      <c r="AC101" s="34"/>
      <c r="AD101" s="34"/>
      <c r="AE101" s="34"/>
    </row>
    <row r="102" spans="1:47" s="2" customFormat="1" ht="6.95" customHeight="1">
      <c r="A102" s="34"/>
      <c r="B102" s="49"/>
      <c r="C102" s="50"/>
      <c r="D102" s="50"/>
      <c r="E102" s="50"/>
      <c r="F102" s="50"/>
      <c r="G102" s="50"/>
      <c r="H102" s="50"/>
      <c r="I102" s="50"/>
      <c r="J102" s="50"/>
      <c r="K102" s="50"/>
      <c r="L102" s="44"/>
      <c r="S102" s="34"/>
      <c r="T102" s="34"/>
      <c r="U102" s="34"/>
      <c r="V102" s="34"/>
      <c r="W102" s="34"/>
      <c r="X102" s="34"/>
      <c r="Y102" s="34"/>
      <c r="Z102" s="34"/>
      <c r="AA102" s="34"/>
      <c r="AB102" s="34"/>
      <c r="AC102" s="34"/>
      <c r="AD102" s="34"/>
      <c r="AE102" s="34"/>
    </row>
    <row r="106" spans="1:47" s="2" customFormat="1" ht="6.95" customHeight="1">
      <c r="A106" s="34"/>
      <c r="B106" s="51"/>
      <c r="C106" s="52"/>
      <c r="D106" s="52"/>
      <c r="E106" s="52"/>
      <c r="F106" s="52"/>
      <c r="G106" s="52"/>
      <c r="H106" s="52"/>
      <c r="I106" s="52"/>
      <c r="J106" s="52"/>
      <c r="K106" s="52"/>
      <c r="L106" s="44"/>
      <c r="S106" s="34"/>
      <c r="T106" s="34"/>
      <c r="U106" s="34"/>
      <c r="V106" s="34"/>
      <c r="W106" s="34"/>
      <c r="X106" s="34"/>
      <c r="Y106" s="34"/>
      <c r="Z106" s="34"/>
      <c r="AA106" s="34"/>
      <c r="AB106" s="34"/>
      <c r="AC106" s="34"/>
      <c r="AD106" s="34"/>
      <c r="AE106" s="34"/>
    </row>
    <row r="107" spans="1:47" s="2" customFormat="1" ht="24.95" customHeight="1">
      <c r="A107" s="34"/>
      <c r="B107" s="35"/>
      <c r="C107" s="23" t="s">
        <v>137</v>
      </c>
      <c r="D107" s="34"/>
      <c r="E107" s="34"/>
      <c r="F107" s="34"/>
      <c r="G107" s="34"/>
      <c r="H107" s="34"/>
      <c r="I107" s="34"/>
      <c r="J107" s="34"/>
      <c r="K107" s="34"/>
      <c r="L107" s="44"/>
      <c r="S107" s="34"/>
      <c r="T107" s="34"/>
      <c r="U107" s="34"/>
      <c r="V107" s="34"/>
      <c r="W107" s="34"/>
      <c r="X107" s="34"/>
      <c r="Y107" s="34"/>
      <c r="Z107" s="34"/>
      <c r="AA107" s="34"/>
      <c r="AB107" s="34"/>
      <c r="AC107" s="34"/>
      <c r="AD107" s="34"/>
      <c r="AE107" s="34"/>
    </row>
    <row r="108" spans="1:47" s="2" customFormat="1" ht="6.95" customHeight="1">
      <c r="A108" s="34"/>
      <c r="B108" s="35"/>
      <c r="C108" s="34"/>
      <c r="D108" s="34"/>
      <c r="E108" s="34"/>
      <c r="F108" s="34"/>
      <c r="G108" s="34"/>
      <c r="H108" s="34"/>
      <c r="I108" s="34"/>
      <c r="J108" s="34"/>
      <c r="K108" s="34"/>
      <c r="L108" s="44"/>
      <c r="S108" s="34"/>
      <c r="T108" s="34"/>
      <c r="U108" s="34"/>
      <c r="V108" s="34"/>
      <c r="W108" s="34"/>
      <c r="X108" s="34"/>
      <c r="Y108" s="34"/>
      <c r="Z108" s="34"/>
      <c r="AA108" s="34"/>
      <c r="AB108" s="34"/>
      <c r="AC108" s="34"/>
      <c r="AD108" s="34"/>
      <c r="AE108" s="34"/>
    </row>
    <row r="109" spans="1:47" s="2" customFormat="1" ht="12" customHeight="1">
      <c r="A109" s="34"/>
      <c r="B109" s="35"/>
      <c r="C109" s="29" t="s">
        <v>16</v>
      </c>
      <c r="D109" s="34"/>
      <c r="E109" s="34"/>
      <c r="F109" s="34"/>
      <c r="G109" s="34"/>
      <c r="H109" s="34"/>
      <c r="I109" s="34"/>
      <c r="J109" s="34"/>
      <c r="K109" s="34"/>
      <c r="L109" s="44"/>
      <c r="S109" s="34"/>
      <c r="T109" s="34"/>
      <c r="U109" s="34"/>
      <c r="V109" s="34"/>
      <c r="W109" s="34"/>
      <c r="X109" s="34"/>
      <c r="Y109" s="34"/>
      <c r="Z109" s="34"/>
      <c r="AA109" s="34"/>
      <c r="AB109" s="34"/>
      <c r="AC109" s="34"/>
      <c r="AD109" s="34"/>
      <c r="AE109" s="34"/>
    </row>
    <row r="110" spans="1:47" s="2" customFormat="1" ht="16.5" customHeight="1">
      <c r="A110" s="34"/>
      <c r="B110" s="35"/>
      <c r="C110" s="34"/>
      <c r="D110" s="34"/>
      <c r="E110" s="289" t="str">
        <f>E7</f>
        <v>Oprava kolejí výhybek a nástupišť v žst. Strážnice</v>
      </c>
      <c r="F110" s="290"/>
      <c r="G110" s="290"/>
      <c r="H110" s="290"/>
      <c r="I110" s="34"/>
      <c r="J110" s="34"/>
      <c r="K110" s="34"/>
      <c r="L110" s="44"/>
      <c r="S110" s="34"/>
      <c r="T110" s="34"/>
      <c r="U110" s="34"/>
      <c r="V110" s="34"/>
      <c r="W110" s="34"/>
      <c r="X110" s="34"/>
      <c r="Y110" s="34"/>
      <c r="Z110" s="34"/>
      <c r="AA110" s="34"/>
      <c r="AB110" s="34"/>
      <c r="AC110" s="34"/>
      <c r="AD110" s="34"/>
      <c r="AE110" s="34"/>
    </row>
    <row r="111" spans="1:47" s="1" customFormat="1" ht="12" customHeight="1">
      <c r="B111" s="22"/>
      <c r="C111" s="29" t="s">
        <v>127</v>
      </c>
      <c r="L111" s="22"/>
    </row>
    <row r="112" spans="1:47" s="2" customFormat="1" ht="16.5" customHeight="1">
      <c r="A112" s="34"/>
      <c r="B112" s="35"/>
      <c r="C112" s="34"/>
      <c r="D112" s="34"/>
      <c r="E112" s="289" t="s">
        <v>1438</v>
      </c>
      <c r="F112" s="288"/>
      <c r="G112" s="288"/>
      <c r="H112" s="288"/>
      <c r="I112" s="34"/>
      <c r="J112" s="34"/>
      <c r="K112" s="34"/>
      <c r="L112" s="44"/>
      <c r="S112" s="34"/>
      <c r="T112" s="34"/>
      <c r="U112" s="34"/>
      <c r="V112" s="34"/>
      <c r="W112" s="34"/>
      <c r="X112" s="34"/>
      <c r="Y112" s="34"/>
      <c r="Z112" s="34"/>
      <c r="AA112" s="34"/>
      <c r="AB112" s="34"/>
      <c r="AC112" s="34"/>
      <c r="AD112" s="34"/>
      <c r="AE112" s="34"/>
    </row>
    <row r="113" spans="1:65" s="2" customFormat="1" ht="12" customHeight="1">
      <c r="A113" s="34"/>
      <c r="B113" s="35"/>
      <c r="C113" s="29" t="s">
        <v>1442</v>
      </c>
      <c r="D113" s="34"/>
      <c r="E113" s="34"/>
      <c r="F113" s="34"/>
      <c r="G113" s="34"/>
      <c r="H113" s="34"/>
      <c r="I113" s="34"/>
      <c r="J113" s="34"/>
      <c r="K113" s="34"/>
      <c r="L113" s="44"/>
      <c r="S113" s="34"/>
      <c r="T113" s="34"/>
      <c r="U113" s="34"/>
      <c r="V113" s="34"/>
      <c r="W113" s="34"/>
      <c r="X113" s="34"/>
      <c r="Y113" s="34"/>
      <c r="Z113" s="34"/>
      <c r="AA113" s="34"/>
      <c r="AB113" s="34"/>
      <c r="AC113" s="34"/>
      <c r="AD113" s="34"/>
      <c r="AE113" s="34"/>
    </row>
    <row r="114" spans="1:65" s="2" customFormat="1" ht="16.5" customHeight="1">
      <c r="A114" s="34"/>
      <c r="B114" s="35"/>
      <c r="C114" s="34"/>
      <c r="D114" s="34"/>
      <c r="E114" s="285" t="str">
        <f>E11</f>
        <v>02 - Zemní práce</v>
      </c>
      <c r="F114" s="288"/>
      <c r="G114" s="288"/>
      <c r="H114" s="288"/>
      <c r="I114" s="34"/>
      <c r="J114" s="34"/>
      <c r="K114" s="34"/>
      <c r="L114" s="44"/>
      <c r="S114" s="34"/>
      <c r="T114" s="34"/>
      <c r="U114" s="34"/>
      <c r="V114" s="34"/>
      <c r="W114" s="34"/>
      <c r="X114" s="34"/>
      <c r="Y114" s="34"/>
      <c r="Z114" s="34"/>
      <c r="AA114" s="34"/>
      <c r="AB114" s="34"/>
      <c r="AC114" s="34"/>
      <c r="AD114" s="34"/>
      <c r="AE114" s="34"/>
    </row>
    <row r="115" spans="1:65" s="2" customFormat="1" ht="6.95" customHeight="1">
      <c r="A115" s="34"/>
      <c r="B115" s="35"/>
      <c r="C115" s="34"/>
      <c r="D115" s="34"/>
      <c r="E115" s="34"/>
      <c r="F115" s="34"/>
      <c r="G115" s="34"/>
      <c r="H115" s="34"/>
      <c r="I115" s="34"/>
      <c r="J115" s="34"/>
      <c r="K115" s="34"/>
      <c r="L115" s="44"/>
      <c r="S115" s="34"/>
      <c r="T115" s="34"/>
      <c r="U115" s="34"/>
      <c r="V115" s="34"/>
      <c r="W115" s="34"/>
      <c r="X115" s="34"/>
      <c r="Y115" s="34"/>
      <c r="Z115" s="34"/>
      <c r="AA115" s="34"/>
      <c r="AB115" s="34"/>
      <c r="AC115" s="34"/>
      <c r="AD115" s="34"/>
      <c r="AE115" s="34"/>
    </row>
    <row r="116" spans="1:65" s="2" customFormat="1" ht="12" customHeight="1">
      <c r="A116" s="34"/>
      <c r="B116" s="35"/>
      <c r="C116" s="29" t="s">
        <v>20</v>
      </c>
      <c r="D116" s="34"/>
      <c r="E116" s="34"/>
      <c r="F116" s="27" t="str">
        <f>F14</f>
        <v xml:space="preserve"> </v>
      </c>
      <c r="G116" s="34"/>
      <c r="H116" s="34"/>
      <c r="I116" s="29" t="s">
        <v>22</v>
      </c>
      <c r="J116" s="57">
        <f>IF(J14="","",J14)</f>
        <v>45072</v>
      </c>
      <c r="K116" s="34"/>
      <c r="L116" s="44"/>
      <c r="S116" s="34"/>
      <c r="T116" s="34"/>
      <c r="U116" s="34"/>
      <c r="V116" s="34"/>
      <c r="W116" s="34"/>
      <c r="X116" s="34"/>
      <c r="Y116" s="34"/>
      <c r="Z116" s="34"/>
      <c r="AA116" s="34"/>
      <c r="AB116" s="34"/>
      <c r="AC116" s="34"/>
      <c r="AD116" s="34"/>
      <c r="AE116" s="34"/>
    </row>
    <row r="117" spans="1:65" s="2" customFormat="1" ht="6.95" customHeight="1">
      <c r="A117" s="34"/>
      <c r="B117" s="35"/>
      <c r="C117" s="34"/>
      <c r="D117" s="34"/>
      <c r="E117" s="34"/>
      <c r="F117" s="34"/>
      <c r="G117" s="34"/>
      <c r="H117" s="34"/>
      <c r="I117" s="34"/>
      <c r="J117" s="34"/>
      <c r="K117" s="34"/>
      <c r="L117" s="44"/>
      <c r="S117" s="34"/>
      <c r="T117" s="34"/>
      <c r="U117" s="34"/>
      <c r="V117" s="34"/>
      <c r="W117" s="34"/>
      <c r="X117" s="34"/>
      <c r="Y117" s="34"/>
      <c r="Z117" s="34"/>
      <c r="AA117" s="34"/>
      <c r="AB117" s="34"/>
      <c r="AC117" s="34"/>
      <c r="AD117" s="34"/>
      <c r="AE117" s="34"/>
    </row>
    <row r="118" spans="1:65" s="2" customFormat="1" ht="15.2" customHeight="1">
      <c r="A118" s="34"/>
      <c r="B118" s="35"/>
      <c r="C118" s="29" t="s">
        <v>23</v>
      </c>
      <c r="D118" s="34"/>
      <c r="E118" s="34"/>
      <c r="F118" s="27" t="str">
        <f>E17</f>
        <v xml:space="preserve"> </v>
      </c>
      <c r="G118" s="34"/>
      <c r="H118" s="34"/>
      <c r="I118" s="29" t="s">
        <v>28</v>
      </c>
      <c r="J118" s="32" t="str">
        <f>E23</f>
        <v xml:space="preserve"> </v>
      </c>
      <c r="K118" s="34"/>
      <c r="L118" s="44"/>
      <c r="S118" s="34"/>
      <c r="T118" s="34"/>
      <c r="U118" s="34"/>
      <c r="V118" s="34"/>
      <c r="W118" s="34"/>
      <c r="X118" s="34"/>
      <c r="Y118" s="34"/>
      <c r="Z118" s="34"/>
      <c r="AA118" s="34"/>
      <c r="AB118" s="34"/>
      <c r="AC118" s="34"/>
      <c r="AD118" s="34"/>
      <c r="AE118" s="34"/>
    </row>
    <row r="119" spans="1:65" s="2" customFormat="1" ht="15.2" customHeight="1">
      <c r="A119" s="34"/>
      <c r="B119" s="35"/>
      <c r="C119" s="29" t="s">
        <v>26</v>
      </c>
      <c r="D119" s="34"/>
      <c r="E119" s="34"/>
      <c r="F119" s="27" t="str">
        <f>IF(E20="","",E20)</f>
        <v>Vyplň údaj</v>
      </c>
      <c r="G119" s="34"/>
      <c r="H119" s="34"/>
      <c r="I119" s="29" t="s">
        <v>30</v>
      </c>
      <c r="J119" s="32" t="str">
        <f>E26</f>
        <v xml:space="preserve"> </v>
      </c>
      <c r="K119" s="34"/>
      <c r="L119" s="44"/>
      <c r="S119" s="34"/>
      <c r="T119" s="34"/>
      <c r="U119" s="34"/>
      <c r="V119" s="34"/>
      <c r="W119" s="34"/>
      <c r="X119" s="34"/>
      <c r="Y119" s="34"/>
      <c r="Z119" s="34"/>
      <c r="AA119" s="34"/>
      <c r="AB119" s="34"/>
      <c r="AC119" s="34"/>
      <c r="AD119" s="34"/>
      <c r="AE119" s="34"/>
    </row>
    <row r="120" spans="1:65" s="2" customFormat="1" ht="10.35" customHeight="1">
      <c r="A120" s="34"/>
      <c r="B120" s="35"/>
      <c r="C120" s="34"/>
      <c r="D120" s="34"/>
      <c r="E120" s="34"/>
      <c r="F120" s="34"/>
      <c r="G120" s="34"/>
      <c r="H120" s="34"/>
      <c r="I120" s="34"/>
      <c r="J120" s="34"/>
      <c r="K120" s="34"/>
      <c r="L120" s="44"/>
      <c r="S120" s="34"/>
      <c r="T120" s="34"/>
      <c r="U120" s="34"/>
      <c r="V120" s="34"/>
      <c r="W120" s="34"/>
      <c r="X120" s="34"/>
      <c r="Y120" s="34"/>
      <c r="Z120" s="34"/>
      <c r="AA120" s="34"/>
      <c r="AB120" s="34"/>
      <c r="AC120" s="34"/>
      <c r="AD120" s="34"/>
      <c r="AE120" s="34"/>
    </row>
    <row r="121" spans="1:65" s="11" customFormat="1" ht="29.25" customHeight="1">
      <c r="A121" s="127"/>
      <c r="B121" s="128"/>
      <c r="C121" s="129" t="s">
        <v>138</v>
      </c>
      <c r="D121" s="130" t="s">
        <v>57</v>
      </c>
      <c r="E121" s="130" t="s">
        <v>53</v>
      </c>
      <c r="F121" s="130" t="s">
        <v>54</v>
      </c>
      <c r="G121" s="130" t="s">
        <v>139</v>
      </c>
      <c r="H121" s="130" t="s">
        <v>140</v>
      </c>
      <c r="I121" s="130" t="s">
        <v>141</v>
      </c>
      <c r="J121" s="131" t="s">
        <v>131</v>
      </c>
      <c r="K121" s="132" t="s">
        <v>142</v>
      </c>
      <c r="L121" s="133"/>
      <c r="M121" s="64" t="s">
        <v>1</v>
      </c>
      <c r="N121" s="65" t="s">
        <v>36</v>
      </c>
      <c r="O121" s="65" t="s">
        <v>143</v>
      </c>
      <c r="P121" s="65" t="s">
        <v>144</v>
      </c>
      <c r="Q121" s="65" t="s">
        <v>145</v>
      </c>
      <c r="R121" s="65" t="s">
        <v>146</v>
      </c>
      <c r="S121" s="65" t="s">
        <v>147</v>
      </c>
      <c r="T121" s="66" t="s">
        <v>148</v>
      </c>
      <c r="U121" s="127"/>
      <c r="V121" s="127"/>
      <c r="W121" s="127"/>
      <c r="X121" s="127"/>
      <c r="Y121" s="127"/>
      <c r="Z121" s="127"/>
      <c r="AA121" s="127"/>
      <c r="AB121" s="127"/>
      <c r="AC121" s="127"/>
      <c r="AD121" s="127"/>
      <c r="AE121" s="127"/>
    </row>
    <row r="122" spans="1:65" s="2" customFormat="1" ht="22.9" customHeight="1">
      <c r="A122" s="34"/>
      <c r="B122" s="35"/>
      <c r="C122" s="71" t="s">
        <v>149</v>
      </c>
      <c r="D122" s="34"/>
      <c r="E122" s="34"/>
      <c r="F122" s="34"/>
      <c r="G122" s="34"/>
      <c r="H122" s="34"/>
      <c r="I122" s="34"/>
      <c r="J122" s="134">
        <f>BK122</f>
        <v>0</v>
      </c>
      <c r="K122" s="34"/>
      <c r="L122" s="35"/>
      <c r="M122" s="67"/>
      <c r="N122" s="58"/>
      <c r="O122" s="68"/>
      <c r="P122" s="135">
        <f>P123</f>
        <v>0</v>
      </c>
      <c r="Q122" s="68"/>
      <c r="R122" s="135">
        <f>R123</f>
        <v>10.873399999999998</v>
      </c>
      <c r="S122" s="68"/>
      <c r="T122" s="136">
        <f>T123</f>
        <v>13.92</v>
      </c>
      <c r="U122" s="34"/>
      <c r="V122" s="34"/>
      <c r="W122" s="34"/>
      <c r="X122" s="34"/>
      <c r="Y122" s="34"/>
      <c r="Z122" s="34"/>
      <c r="AA122" s="34"/>
      <c r="AB122" s="34"/>
      <c r="AC122" s="34"/>
      <c r="AD122" s="34"/>
      <c r="AE122" s="34"/>
      <c r="AT122" s="19" t="s">
        <v>71</v>
      </c>
      <c r="AU122" s="19" t="s">
        <v>133</v>
      </c>
      <c r="BK122" s="137">
        <f>BK123</f>
        <v>0</v>
      </c>
    </row>
    <row r="123" spans="1:65" s="12" customFormat="1" ht="25.9" customHeight="1">
      <c r="B123" s="138"/>
      <c r="D123" s="139" t="s">
        <v>71</v>
      </c>
      <c r="E123" s="140" t="s">
        <v>169</v>
      </c>
      <c r="F123" s="140" t="s">
        <v>1882</v>
      </c>
      <c r="I123" s="141"/>
      <c r="J123" s="142">
        <f>BK123</f>
        <v>0</v>
      </c>
      <c r="L123" s="138"/>
      <c r="M123" s="143"/>
      <c r="N123" s="144"/>
      <c r="O123" s="144"/>
      <c r="P123" s="145">
        <f>P124</f>
        <v>0</v>
      </c>
      <c r="Q123" s="144"/>
      <c r="R123" s="145">
        <f>R124</f>
        <v>10.873399999999998</v>
      </c>
      <c r="S123" s="144"/>
      <c r="T123" s="146">
        <f>T124</f>
        <v>13.92</v>
      </c>
      <c r="AR123" s="139" t="s">
        <v>162</v>
      </c>
      <c r="AT123" s="147" t="s">
        <v>71</v>
      </c>
      <c r="AU123" s="147" t="s">
        <v>72</v>
      </c>
      <c r="AY123" s="139" t="s">
        <v>152</v>
      </c>
      <c r="BK123" s="148">
        <f>BK124</f>
        <v>0</v>
      </c>
    </row>
    <row r="124" spans="1:65" s="12" customFormat="1" ht="22.9" customHeight="1">
      <c r="B124" s="138"/>
      <c r="D124" s="139" t="s">
        <v>71</v>
      </c>
      <c r="E124" s="149" t="s">
        <v>1883</v>
      </c>
      <c r="F124" s="149" t="s">
        <v>1884</v>
      </c>
      <c r="I124" s="141"/>
      <c r="J124" s="150">
        <f>BK124</f>
        <v>0</v>
      </c>
      <c r="L124" s="138"/>
      <c r="M124" s="143"/>
      <c r="N124" s="144"/>
      <c r="O124" s="144"/>
      <c r="P124" s="145">
        <f>SUM(P125:P148)</f>
        <v>0</v>
      </c>
      <c r="Q124" s="144"/>
      <c r="R124" s="145">
        <f>SUM(R125:R148)</f>
        <v>10.873399999999998</v>
      </c>
      <c r="S124" s="144"/>
      <c r="T124" s="146">
        <f>SUM(T125:T148)</f>
        <v>13.92</v>
      </c>
      <c r="AR124" s="139" t="s">
        <v>162</v>
      </c>
      <c r="AT124" s="147" t="s">
        <v>71</v>
      </c>
      <c r="AU124" s="147" t="s">
        <v>80</v>
      </c>
      <c r="AY124" s="139" t="s">
        <v>152</v>
      </c>
      <c r="BK124" s="148">
        <f>SUM(BK125:BK148)</f>
        <v>0</v>
      </c>
    </row>
    <row r="125" spans="1:65" s="2" customFormat="1" ht="33" customHeight="1">
      <c r="A125" s="34"/>
      <c r="B125" s="151"/>
      <c r="C125" s="152" t="s">
        <v>80</v>
      </c>
      <c r="D125" s="152" t="s">
        <v>155</v>
      </c>
      <c r="E125" s="153" t="s">
        <v>1885</v>
      </c>
      <c r="F125" s="154" t="s">
        <v>1886</v>
      </c>
      <c r="G125" s="155" t="s">
        <v>158</v>
      </c>
      <c r="H125" s="156">
        <v>15</v>
      </c>
      <c r="I125" s="157"/>
      <c r="J125" s="158">
        <f>ROUND(I125*H125,2)</f>
        <v>0</v>
      </c>
      <c r="K125" s="159"/>
      <c r="L125" s="35"/>
      <c r="M125" s="160" t="s">
        <v>1</v>
      </c>
      <c r="N125" s="161" t="s">
        <v>37</v>
      </c>
      <c r="O125" s="60"/>
      <c r="P125" s="162">
        <f>O125*H125</f>
        <v>0</v>
      </c>
      <c r="Q125" s="162">
        <v>0</v>
      </c>
      <c r="R125" s="162">
        <f>Q125*H125</f>
        <v>0</v>
      </c>
      <c r="S125" s="162">
        <v>0</v>
      </c>
      <c r="T125" s="163">
        <f>S125*H125</f>
        <v>0</v>
      </c>
      <c r="U125" s="34"/>
      <c r="V125" s="34"/>
      <c r="W125" s="34"/>
      <c r="X125" s="34"/>
      <c r="Y125" s="34"/>
      <c r="Z125" s="34"/>
      <c r="AA125" s="34"/>
      <c r="AB125" s="34"/>
      <c r="AC125" s="34"/>
      <c r="AD125" s="34"/>
      <c r="AE125" s="34"/>
      <c r="AR125" s="164" t="s">
        <v>391</v>
      </c>
      <c r="AT125" s="164" t="s">
        <v>155</v>
      </c>
      <c r="AU125" s="164" t="s">
        <v>82</v>
      </c>
      <c r="AY125" s="19" t="s">
        <v>152</v>
      </c>
      <c r="BE125" s="165">
        <f>IF(N125="základní",J125,0)</f>
        <v>0</v>
      </c>
      <c r="BF125" s="165">
        <f>IF(N125="snížená",J125,0)</f>
        <v>0</v>
      </c>
      <c r="BG125" s="165">
        <f>IF(N125="zákl. přenesená",J125,0)</f>
        <v>0</v>
      </c>
      <c r="BH125" s="165">
        <f>IF(N125="sníž. přenesená",J125,0)</f>
        <v>0</v>
      </c>
      <c r="BI125" s="165">
        <f>IF(N125="nulová",J125,0)</f>
        <v>0</v>
      </c>
      <c r="BJ125" s="19" t="s">
        <v>80</v>
      </c>
      <c r="BK125" s="165">
        <f>ROUND(I125*H125,2)</f>
        <v>0</v>
      </c>
      <c r="BL125" s="19" t="s">
        <v>391</v>
      </c>
      <c r="BM125" s="164" t="s">
        <v>1887</v>
      </c>
    </row>
    <row r="126" spans="1:65" s="15" customFormat="1">
      <c r="B126" s="199"/>
      <c r="D126" s="183" t="s">
        <v>440</v>
      </c>
      <c r="E126" s="200" t="s">
        <v>1</v>
      </c>
      <c r="F126" s="201" t="s">
        <v>1888</v>
      </c>
      <c r="H126" s="200" t="s">
        <v>1</v>
      </c>
      <c r="I126" s="202"/>
      <c r="L126" s="199"/>
      <c r="M126" s="203"/>
      <c r="N126" s="204"/>
      <c r="O126" s="204"/>
      <c r="P126" s="204"/>
      <c r="Q126" s="204"/>
      <c r="R126" s="204"/>
      <c r="S126" s="204"/>
      <c r="T126" s="205"/>
      <c r="AT126" s="200" t="s">
        <v>440</v>
      </c>
      <c r="AU126" s="200" t="s">
        <v>82</v>
      </c>
      <c r="AV126" s="15" t="s">
        <v>80</v>
      </c>
      <c r="AW126" s="15" t="s">
        <v>29</v>
      </c>
      <c r="AX126" s="15" t="s">
        <v>72</v>
      </c>
      <c r="AY126" s="200" t="s">
        <v>152</v>
      </c>
    </row>
    <row r="127" spans="1:65" s="13" customFormat="1">
      <c r="B127" s="182"/>
      <c r="D127" s="183" t="s">
        <v>440</v>
      </c>
      <c r="E127" s="184" t="s">
        <v>1</v>
      </c>
      <c r="F127" s="185" t="s">
        <v>1889</v>
      </c>
      <c r="H127" s="186">
        <v>15</v>
      </c>
      <c r="I127" s="187"/>
      <c r="L127" s="182"/>
      <c r="M127" s="188"/>
      <c r="N127" s="189"/>
      <c r="O127" s="189"/>
      <c r="P127" s="189"/>
      <c r="Q127" s="189"/>
      <c r="R127" s="189"/>
      <c r="S127" s="189"/>
      <c r="T127" s="190"/>
      <c r="AT127" s="184" t="s">
        <v>440</v>
      </c>
      <c r="AU127" s="184" t="s">
        <v>82</v>
      </c>
      <c r="AV127" s="13" t="s">
        <v>82</v>
      </c>
      <c r="AW127" s="13" t="s">
        <v>29</v>
      </c>
      <c r="AX127" s="13" t="s">
        <v>72</v>
      </c>
      <c r="AY127" s="184" t="s">
        <v>152</v>
      </c>
    </row>
    <row r="128" spans="1:65" s="14" customFormat="1">
      <c r="B128" s="191"/>
      <c r="D128" s="183" t="s">
        <v>440</v>
      </c>
      <c r="E128" s="192" t="s">
        <v>1877</v>
      </c>
      <c r="F128" s="193" t="s">
        <v>448</v>
      </c>
      <c r="H128" s="194">
        <v>15</v>
      </c>
      <c r="I128" s="195"/>
      <c r="L128" s="191"/>
      <c r="M128" s="196"/>
      <c r="N128" s="197"/>
      <c r="O128" s="197"/>
      <c r="P128" s="197"/>
      <c r="Q128" s="197"/>
      <c r="R128" s="197"/>
      <c r="S128" s="197"/>
      <c r="T128" s="198"/>
      <c r="AT128" s="192" t="s">
        <v>440</v>
      </c>
      <c r="AU128" s="192" t="s">
        <v>82</v>
      </c>
      <c r="AV128" s="14" t="s">
        <v>159</v>
      </c>
      <c r="AW128" s="14" t="s">
        <v>29</v>
      </c>
      <c r="AX128" s="14" t="s">
        <v>80</v>
      </c>
      <c r="AY128" s="192" t="s">
        <v>152</v>
      </c>
    </row>
    <row r="129" spans="1:65" s="2" customFormat="1" ht="24.2" customHeight="1">
      <c r="A129" s="34"/>
      <c r="B129" s="151"/>
      <c r="C129" s="152" t="s">
        <v>82</v>
      </c>
      <c r="D129" s="152" t="s">
        <v>155</v>
      </c>
      <c r="E129" s="153" t="s">
        <v>1890</v>
      </c>
      <c r="F129" s="154" t="s">
        <v>1891</v>
      </c>
      <c r="G129" s="155" t="s">
        <v>158</v>
      </c>
      <c r="H129" s="156">
        <v>15</v>
      </c>
      <c r="I129" s="157"/>
      <c r="J129" s="158">
        <f>ROUND(I129*H129,2)</f>
        <v>0</v>
      </c>
      <c r="K129" s="159"/>
      <c r="L129" s="35"/>
      <c r="M129" s="160" t="s">
        <v>1</v>
      </c>
      <c r="N129" s="161" t="s">
        <v>37</v>
      </c>
      <c r="O129" s="60"/>
      <c r="P129" s="162">
        <f>O129*H129</f>
        <v>0</v>
      </c>
      <c r="Q129" s="162">
        <v>0</v>
      </c>
      <c r="R129" s="162">
        <f>Q129*H129</f>
        <v>0</v>
      </c>
      <c r="S129" s="162">
        <v>0</v>
      </c>
      <c r="T129" s="163">
        <f>S129*H129</f>
        <v>0</v>
      </c>
      <c r="U129" s="34"/>
      <c r="V129" s="34"/>
      <c r="W129" s="34"/>
      <c r="X129" s="34"/>
      <c r="Y129" s="34"/>
      <c r="Z129" s="34"/>
      <c r="AA129" s="34"/>
      <c r="AB129" s="34"/>
      <c r="AC129" s="34"/>
      <c r="AD129" s="34"/>
      <c r="AE129" s="34"/>
      <c r="AR129" s="164" t="s">
        <v>391</v>
      </c>
      <c r="AT129" s="164" t="s">
        <v>155</v>
      </c>
      <c r="AU129" s="164" t="s">
        <v>82</v>
      </c>
      <c r="AY129" s="19" t="s">
        <v>152</v>
      </c>
      <c r="BE129" s="165">
        <f>IF(N129="základní",J129,0)</f>
        <v>0</v>
      </c>
      <c r="BF129" s="165">
        <f>IF(N129="snížená",J129,0)</f>
        <v>0</v>
      </c>
      <c r="BG129" s="165">
        <f>IF(N129="zákl. přenesená",J129,0)</f>
        <v>0</v>
      </c>
      <c r="BH129" s="165">
        <f>IF(N129="sníž. přenesená",J129,0)</f>
        <v>0</v>
      </c>
      <c r="BI129" s="165">
        <f>IF(N129="nulová",J129,0)</f>
        <v>0</v>
      </c>
      <c r="BJ129" s="19" t="s">
        <v>80</v>
      </c>
      <c r="BK129" s="165">
        <f>ROUND(I129*H129,2)</f>
        <v>0</v>
      </c>
      <c r="BL129" s="19" t="s">
        <v>391</v>
      </c>
      <c r="BM129" s="164" t="s">
        <v>1892</v>
      </c>
    </row>
    <row r="130" spans="1:65" s="13" customFormat="1">
      <c r="B130" s="182"/>
      <c r="D130" s="183" t="s">
        <v>440</v>
      </c>
      <c r="E130" s="184" t="s">
        <v>1</v>
      </c>
      <c r="F130" s="185" t="s">
        <v>1877</v>
      </c>
      <c r="H130" s="186">
        <v>15</v>
      </c>
      <c r="I130" s="187"/>
      <c r="L130" s="182"/>
      <c r="M130" s="188"/>
      <c r="N130" s="189"/>
      <c r="O130" s="189"/>
      <c r="P130" s="189"/>
      <c r="Q130" s="189"/>
      <c r="R130" s="189"/>
      <c r="S130" s="189"/>
      <c r="T130" s="190"/>
      <c r="AT130" s="184" t="s">
        <v>440</v>
      </c>
      <c r="AU130" s="184" t="s">
        <v>82</v>
      </c>
      <c r="AV130" s="13" t="s">
        <v>82</v>
      </c>
      <c r="AW130" s="13" t="s">
        <v>29</v>
      </c>
      <c r="AX130" s="13" t="s">
        <v>80</v>
      </c>
      <c r="AY130" s="184" t="s">
        <v>152</v>
      </c>
    </row>
    <row r="131" spans="1:65" s="2" customFormat="1" ht="37.9" customHeight="1">
      <c r="A131" s="34"/>
      <c r="B131" s="151"/>
      <c r="C131" s="152" t="s">
        <v>162</v>
      </c>
      <c r="D131" s="152" t="s">
        <v>155</v>
      </c>
      <c r="E131" s="153" t="s">
        <v>1893</v>
      </c>
      <c r="F131" s="154" t="s">
        <v>1894</v>
      </c>
      <c r="G131" s="155" t="s">
        <v>176</v>
      </c>
      <c r="H131" s="156">
        <v>1040</v>
      </c>
      <c r="I131" s="157"/>
      <c r="J131" s="158">
        <f>ROUND(I131*H131,2)</f>
        <v>0</v>
      </c>
      <c r="K131" s="159"/>
      <c r="L131" s="35"/>
      <c r="M131" s="160" t="s">
        <v>1</v>
      </c>
      <c r="N131" s="161" t="s">
        <v>37</v>
      </c>
      <c r="O131" s="60"/>
      <c r="P131" s="162">
        <f>O131*H131</f>
        <v>0</v>
      </c>
      <c r="Q131" s="162">
        <v>0</v>
      </c>
      <c r="R131" s="162">
        <f>Q131*H131</f>
        <v>0</v>
      </c>
      <c r="S131" s="162">
        <v>0</v>
      </c>
      <c r="T131" s="163">
        <f>S131*H131</f>
        <v>0</v>
      </c>
      <c r="U131" s="34"/>
      <c r="V131" s="34"/>
      <c r="W131" s="34"/>
      <c r="X131" s="34"/>
      <c r="Y131" s="34"/>
      <c r="Z131" s="34"/>
      <c r="AA131" s="34"/>
      <c r="AB131" s="34"/>
      <c r="AC131" s="34"/>
      <c r="AD131" s="34"/>
      <c r="AE131" s="34"/>
      <c r="AR131" s="164" t="s">
        <v>391</v>
      </c>
      <c r="AT131" s="164" t="s">
        <v>155</v>
      </c>
      <c r="AU131" s="164" t="s">
        <v>82</v>
      </c>
      <c r="AY131" s="19" t="s">
        <v>152</v>
      </c>
      <c r="BE131" s="165">
        <f>IF(N131="základní",J131,0)</f>
        <v>0</v>
      </c>
      <c r="BF131" s="165">
        <f>IF(N131="snížená",J131,0)</f>
        <v>0</v>
      </c>
      <c r="BG131" s="165">
        <f>IF(N131="zákl. přenesená",J131,0)</f>
        <v>0</v>
      </c>
      <c r="BH131" s="165">
        <f>IF(N131="sníž. přenesená",J131,0)</f>
        <v>0</v>
      </c>
      <c r="BI131" s="165">
        <f>IF(N131="nulová",J131,0)</f>
        <v>0</v>
      </c>
      <c r="BJ131" s="19" t="s">
        <v>80</v>
      </c>
      <c r="BK131" s="165">
        <f>ROUND(I131*H131,2)</f>
        <v>0</v>
      </c>
      <c r="BL131" s="19" t="s">
        <v>391</v>
      </c>
      <c r="BM131" s="164" t="s">
        <v>1895</v>
      </c>
    </row>
    <row r="132" spans="1:65" s="15" customFormat="1">
      <c r="B132" s="199"/>
      <c r="D132" s="183" t="s">
        <v>440</v>
      </c>
      <c r="E132" s="200" t="s">
        <v>1</v>
      </c>
      <c r="F132" s="201" t="s">
        <v>1896</v>
      </c>
      <c r="H132" s="200" t="s">
        <v>1</v>
      </c>
      <c r="I132" s="202"/>
      <c r="L132" s="199"/>
      <c r="M132" s="203"/>
      <c r="N132" s="204"/>
      <c r="O132" s="204"/>
      <c r="P132" s="204"/>
      <c r="Q132" s="204"/>
      <c r="R132" s="204"/>
      <c r="S132" s="204"/>
      <c r="T132" s="205"/>
      <c r="AT132" s="200" t="s">
        <v>440</v>
      </c>
      <c r="AU132" s="200" t="s">
        <v>82</v>
      </c>
      <c r="AV132" s="15" t="s">
        <v>80</v>
      </c>
      <c r="AW132" s="15" t="s">
        <v>29</v>
      </c>
      <c r="AX132" s="15" t="s">
        <v>72</v>
      </c>
      <c r="AY132" s="200" t="s">
        <v>152</v>
      </c>
    </row>
    <row r="133" spans="1:65" s="13" customFormat="1">
      <c r="B133" s="182"/>
      <c r="D133" s="183" t="s">
        <v>440</v>
      </c>
      <c r="E133" s="184" t="s">
        <v>1</v>
      </c>
      <c r="F133" s="185" t="s">
        <v>1897</v>
      </c>
      <c r="H133" s="186">
        <v>1040</v>
      </c>
      <c r="I133" s="187"/>
      <c r="L133" s="182"/>
      <c r="M133" s="188"/>
      <c r="N133" s="189"/>
      <c r="O133" s="189"/>
      <c r="P133" s="189"/>
      <c r="Q133" s="189"/>
      <c r="R133" s="189"/>
      <c r="S133" s="189"/>
      <c r="T133" s="190"/>
      <c r="AT133" s="184" t="s">
        <v>440</v>
      </c>
      <c r="AU133" s="184" t="s">
        <v>82</v>
      </c>
      <c r="AV133" s="13" t="s">
        <v>82</v>
      </c>
      <c r="AW133" s="13" t="s">
        <v>29</v>
      </c>
      <c r="AX133" s="13" t="s">
        <v>72</v>
      </c>
      <c r="AY133" s="184" t="s">
        <v>152</v>
      </c>
    </row>
    <row r="134" spans="1:65" s="14" customFormat="1">
      <c r="B134" s="191"/>
      <c r="D134" s="183" t="s">
        <v>440</v>
      </c>
      <c r="E134" s="192" t="s">
        <v>1</v>
      </c>
      <c r="F134" s="193" t="s">
        <v>448</v>
      </c>
      <c r="H134" s="194">
        <v>1040</v>
      </c>
      <c r="I134" s="195"/>
      <c r="L134" s="191"/>
      <c r="M134" s="196"/>
      <c r="N134" s="197"/>
      <c r="O134" s="197"/>
      <c r="P134" s="197"/>
      <c r="Q134" s="197"/>
      <c r="R134" s="197"/>
      <c r="S134" s="197"/>
      <c r="T134" s="198"/>
      <c r="AT134" s="192" t="s">
        <v>440</v>
      </c>
      <c r="AU134" s="192" t="s">
        <v>82</v>
      </c>
      <c r="AV134" s="14" t="s">
        <v>159</v>
      </c>
      <c r="AW134" s="14" t="s">
        <v>29</v>
      </c>
      <c r="AX134" s="14" t="s">
        <v>80</v>
      </c>
      <c r="AY134" s="192" t="s">
        <v>152</v>
      </c>
    </row>
    <row r="135" spans="1:65" s="2" customFormat="1" ht="37.9" customHeight="1">
      <c r="A135" s="34"/>
      <c r="B135" s="151"/>
      <c r="C135" s="152" t="s">
        <v>159</v>
      </c>
      <c r="D135" s="152" t="s">
        <v>155</v>
      </c>
      <c r="E135" s="153" t="s">
        <v>1898</v>
      </c>
      <c r="F135" s="154" t="s">
        <v>1899</v>
      </c>
      <c r="G135" s="155" t="s">
        <v>176</v>
      </c>
      <c r="H135" s="156">
        <v>211</v>
      </c>
      <c r="I135" s="157"/>
      <c r="J135" s="158">
        <f>ROUND(I135*H135,2)</f>
        <v>0</v>
      </c>
      <c r="K135" s="159"/>
      <c r="L135" s="35"/>
      <c r="M135" s="160" t="s">
        <v>1</v>
      </c>
      <c r="N135" s="161" t="s">
        <v>37</v>
      </c>
      <c r="O135" s="60"/>
      <c r="P135" s="162">
        <f>O135*H135</f>
        <v>0</v>
      </c>
      <c r="Q135" s="162">
        <v>0</v>
      </c>
      <c r="R135" s="162">
        <f>Q135*H135</f>
        <v>0</v>
      </c>
      <c r="S135" s="162">
        <v>0</v>
      </c>
      <c r="T135" s="163">
        <f>S135*H135</f>
        <v>0</v>
      </c>
      <c r="U135" s="34"/>
      <c r="V135" s="34"/>
      <c r="W135" s="34"/>
      <c r="X135" s="34"/>
      <c r="Y135" s="34"/>
      <c r="Z135" s="34"/>
      <c r="AA135" s="34"/>
      <c r="AB135" s="34"/>
      <c r="AC135" s="34"/>
      <c r="AD135" s="34"/>
      <c r="AE135" s="34"/>
      <c r="AR135" s="164" t="s">
        <v>391</v>
      </c>
      <c r="AT135" s="164" t="s">
        <v>155</v>
      </c>
      <c r="AU135" s="164" t="s">
        <v>82</v>
      </c>
      <c r="AY135" s="19" t="s">
        <v>152</v>
      </c>
      <c r="BE135" s="165">
        <f>IF(N135="základní",J135,0)</f>
        <v>0</v>
      </c>
      <c r="BF135" s="165">
        <f>IF(N135="snížená",J135,0)</f>
        <v>0</v>
      </c>
      <c r="BG135" s="165">
        <f>IF(N135="zákl. přenesená",J135,0)</f>
        <v>0</v>
      </c>
      <c r="BH135" s="165">
        <f>IF(N135="sníž. přenesená",J135,0)</f>
        <v>0</v>
      </c>
      <c r="BI135" s="165">
        <f>IF(N135="nulová",J135,0)</f>
        <v>0</v>
      </c>
      <c r="BJ135" s="19" t="s">
        <v>80</v>
      </c>
      <c r="BK135" s="165">
        <f>ROUND(I135*H135,2)</f>
        <v>0</v>
      </c>
      <c r="BL135" s="19" t="s">
        <v>391</v>
      </c>
      <c r="BM135" s="164" t="s">
        <v>1900</v>
      </c>
    </row>
    <row r="136" spans="1:65" s="15" customFormat="1">
      <c r="B136" s="199"/>
      <c r="D136" s="183" t="s">
        <v>440</v>
      </c>
      <c r="E136" s="200" t="s">
        <v>1</v>
      </c>
      <c r="F136" s="201" t="s">
        <v>1901</v>
      </c>
      <c r="H136" s="200" t="s">
        <v>1</v>
      </c>
      <c r="I136" s="202"/>
      <c r="L136" s="199"/>
      <c r="M136" s="203"/>
      <c r="N136" s="204"/>
      <c r="O136" s="204"/>
      <c r="P136" s="204"/>
      <c r="Q136" s="204"/>
      <c r="R136" s="204"/>
      <c r="S136" s="204"/>
      <c r="T136" s="205"/>
      <c r="AT136" s="200" t="s">
        <v>440</v>
      </c>
      <c r="AU136" s="200" t="s">
        <v>82</v>
      </c>
      <c r="AV136" s="15" t="s">
        <v>80</v>
      </c>
      <c r="AW136" s="15" t="s">
        <v>29</v>
      </c>
      <c r="AX136" s="15" t="s">
        <v>72</v>
      </c>
      <c r="AY136" s="200" t="s">
        <v>152</v>
      </c>
    </row>
    <row r="137" spans="1:65" s="13" customFormat="1">
      <c r="B137" s="182"/>
      <c r="D137" s="183" t="s">
        <v>440</v>
      </c>
      <c r="E137" s="184" t="s">
        <v>1</v>
      </c>
      <c r="F137" s="185" t="s">
        <v>1902</v>
      </c>
      <c r="H137" s="186">
        <v>211</v>
      </c>
      <c r="I137" s="187"/>
      <c r="L137" s="182"/>
      <c r="M137" s="188"/>
      <c r="N137" s="189"/>
      <c r="O137" s="189"/>
      <c r="P137" s="189"/>
      <c r="Q137" s="189"/>
      <c r="R137" s="189"/>
      <c r="S137" s="189"/>
      <c r="T137" s="190"/>
      <c r="AT137" s="184" t="s">
        <v>440</v>
      </c>
      <c r="AU137" s="184" t="s">
        <v>82</v>
      </c>
      <c r="AV137" s="13" t="s">
        <v>82</v>
      </c>
      <c r="AW137" s="13" t="s">
        <v>29</v>
      </c>
      <c r="AX137" s="13" t="s">
        <v>72</v>
      </c>
      <c r="AY137" s="184" t="s">
        <v>152</v>
      </c>
    </row>
    <row r="138" spans="1:65" s="14" customFormat="1">
      <c r="B138" s="191"/>
      <c r="D138" s="183" t="s">
        <v>440</v>
      </c>
      <c r="E138" s="192" t="s">
        <v>1</v>
      </c>
      <c r="F138" s="193" t="s">
        <v>448</v>
      </c>
      <c r="H138" s="194">
        <v>211</v>
      </c>
      <c r="I138" s="195"/>
      <c r="L138" s="191"/>
      <c r="M138" s="196"/>
      <c r="N138" s="197"/>
      <c r="O138" s="197"/>
      <c r="P138" s="197"/>
      <c r="Q138" s="197"/>
      <c r="R138" s="197"/>
      <c r="S138" s="197"/>
      <c r="T138" s="198"/>
      <c r="AT138" s="192" t="s">
        <v>440</v>
      </c>
      <c r="AU138" s="192" t="s">
        <v>82</v>
      </c>
      <c r="AV138" s="14" t="s">
        <v>159</v>
      </c>
      <c r="AW138" s="14" t="s">
        <v>29</v>
      </c>
      <c r="AX138" s="14" t="s">
        <v>80</v>
      </c>
      <c r="AY138" s="192" t="s">
        <v>152</v>
      </c>
    </row>
    <row r="139" spans="1:65" s="2" customFormat="1" ht="33" customHeight="1">
      <c r="A139" s="34"/>
      <c r="B139" s="151"/>
      <c r="C139" s="152" t="s">
        <v>153</v>
      </c>
      <c r="D139" s="152" t="s">
        <v>155</v>
      </c>
      <c r="E139" s="153" t="s">
        <v>1903</v>
      </c>
      <c r="F139" s="154" t="s">
        <v>1904</v>
      </c>
      <c r="G139" s="155" t="s">
        <v>176</v>
      </c>
      <c r="H139" s="156">
        <v>1040</v>
      </c>
      <c r="I139" s="157"/>
      <c r="J139" s="158">
        <f>ROUND(I139*H139,2)</f>
        <v>0</v>
      </c>
      <c r="K139" s="159"/>
      <c r="L139" s="35"/>
      <c r="M139" s="160" t="s">
        <v>1</v>
      </c>
      <c r="N139" s="161" t="s">
        <v>37</v>
      </c>
      <c r="O139" s="60"/>
      <c r="P139" s="162">
        <f>O139*H139</f>
        <v>0</v>
      </c>
      <c r="Q139" s="162">
        <v>0</v>
      </c>
      <c r="R139" s="162">
        <f>Q139*H139</f>
        <v>0</v>
      </c>
      <c r="S139" s="162">
        <v>0</v>
      </c>
      <c r="T139" s="163">
        <f>S139*H139</f>
        <v>0</v>
      </c>
      <c r="U139" s="34"/>
      <c r="V139" s="34"/>
      <c r="W139" s="34"/>
      <c r="X139" s="34"/>
      <c r="Y139" s="34"/>
      <c r="Z139" s="34"/>
      <c r="AA139" s="34"/>
      <c r="AB139" s="34"/>
      <c r="AC139" s="34"/>
      <c r="AD139" s="34"/>
      <c r="AE139" s="34"/>
      <c r="AR139" s="164" t="s">
        <v>391</v>
      </c>
      <c r="AT139" s="164" t="s">
        <v>155</v>
      </c>
      <c r="AU139" s="164" t="s">
        <v>82</v>
      </c>
      <c r="AY139" s="19" t="s">
        <v>152</v>
      </c>
      <c r="BE139" s="165">
        <f>IF(N139="základní",J139,0)</f>
        <v>0</v>
      </c>
      <c r="BF139" s="165">
        <f>IF(N139="snížená",J139,0)</f>
        <v>0</v>
      </c>
      <c r="BG139" s="165">
        <f>IF(N139="zákl. přenesená",J139,0)</f>
        <v>0</v>
      </c>
      <c r="BH139" s="165">
        <f>IF(N139="sníž. přenesená",J139,0)</f>
        <v>0</v>
      </c>
      <c r="BI139" s="165">
        <f>IF(N139="nulová",J139,0)</f>
        <v>0</v>
      </c>
      <c r="BJ139" s="19" t="s">
        <v>80</v>
      </c>
      <c r="BK139" s="165">
        <f>ROUND(I139*H139,2)</f>
        <v>0</v>
      </c>
      <c r="BL139" s="19" t="s">
        <v>391</v>
      </c>
      <c r="BM139" s="164" t="s">
        <v>1905</v>
      </c>
    </row>
    <row r="140" spans="1:65" s="2" customFormat="1" ht="33" customHeight="1">
      <c r="A140" s="34"/>
      <c r="B140" s="151"/>
      <c r="C140" s="152" t="s">
        <v>173</v>
      </c>
      <c r="D140" s="152" t="s">
        <v>155</v>
      </c>
      <c r="E140" s="153" t="s">
        <v>1906</v>
      </c>
      <c r="F140" s="154" t="s">
        <v>1907</v>
      </c>
      <c r="G140" s="155" t="s">
        <v>176</v>
      </c>
      <c r="H140" s="156">
        <v>211</v>
      </c>
      <c r="I140" s="157"/>
      <c r="J140" s="158">
        <f>ROUND(I140*H140,2)</f>
        <v>0</v>
      </c>
      <c r="K140" s="159"/>
      <c r="L140" s="35"/>
      <c r="M140" s="160" t="s">
        <v>1</v>
      </c>
      <c r="N140" s="161" t="s">
        <v>37</v>
      </c>
      <c r="O140" s="60"/>
      <c r="P140" s="162">
        <f>O140*H140</f>
        <v>0</v>
      </c>
      <c r="Q140" s="162">
        <v>0</v>
      </c>
      <c r="R140" s="162">
        <f>Q140*H140</f>
        <v>0</v>
      </c>
      <c r="S140" s="162">
        <v>0</v>
      </c>
      <c r="T140" s="163">
        <f>S140*H140</f>
        <v>0</v>
      </c>
      <c r="U140" s="34"/>
      <c r="V140" s="34"/>
      <c r="W140" s="34"/>
      <c r="X140" s="34"/>
      <c r="Y140" s="34"/>
      <c r="Z140" s="34"/>
      <c r="AA140" s="34"/>
      <c r="AB140" s="34"/>
      <c r="AC140" s="34"/>
      <c r="AD140" s="34"/>
      <c r="AE140" s="34"/>
      <c r="AR140" s="164" t="s">
        <v>391</v>
      </c>
      <c r="AT140" s="164" t="s">
        <v>155</v>
      </c>
      <c r="AU140" s="164" t="s">
        <v>82</v>
      </c>
      <c r="AY140" s="19" t="s">
        <v>152</v>
      </c>
      <c r="BE140" s="165">
        <f>IF(N140="základní",J140,0)</f>
        <v>0</v>
      </c>
      <c r="BF140" s="165">
        <f>IF(N140="snížená",J140,0)</f>
        <v>0</v>
      </c>
      <c r="BG140" s="165">
        <f>IF(N140="zákl. přenesená",J140,0)</f>
        <v>0</v>
      </c>
      <c r="BH140" s="165">
        <f>IF(N140="sníž. přenesená",J140,0)</f>
        <v>0</v>
      </c>
      <c r="BI140" s="165">
        <f>IF(N140="nulová",J140,0)</f>
        <v>0</v>
      </c>
      <c r="BJ140" s="19" t="s">
        <v>80</v>
      </c>
      <c r="BK140" s="165">
        <f>ROUND(I140*H140,2)</f>
        <v>0</v>
      </c>
      <c r="BL140" s="19" t="s">
        <v>391</v>
      </c>
      <c r="BM140" s="164" t="s">
        <v>1908</v>
      </c>
    </row>
    <row r="141" spans="1:65" s="2" customFormat="1" ht="24.2" customHeight="1">
      <c r="A141" s="34"/>
      <c r="B141" s="151"/>
      <c r="C141" s="152" t="s">
        <v>178</v>
      </c>
      <c r="D141" s="152" t="s">
        <v>155</v>
      </c>
      <c r="E141" s="153" t="s">
        <v>1909</v>
      </c>
      <c r="F141" s="154" t="s">
        <v>1910</v>
      </c>
      <c r="G141" s="155" t="s">
        <v>176</v>
      </c>
      <c r="H141" s="156">
        <v>24</v>
      </c>
      <c r="I141" s="157"/>
      <c r="J141" s="158">
        <f>ROUND(I141*H141,2)</f>
        <v>0</v>
      </c>
      <c r="K141" s="159"/>
      <c r="L141" s="35"/>
      <c r="M141" s="160" t="s">
        <v>1</v>
      </c>
      <c r="N141" s="161" t="s">
        <v>37</v>
      </c>
      <c r="O141" s="60"/>
      <c r="P141" s="162">
        <f>O141*H141</f>
        <v>0</v>
      </c>
      <c r="Q141" s="162">
        <v>3.6600000000000001E-3</v>
      </c>
      <c r="R141" s="162">
        <f>Q141*H141</f>
        <v>8.7840000000000001E-2</v>
      </c>
      <c r="S141" s="162">
        <v>0</v>
      </c>
      <c r="T141" s="163">
        <f>S141*H141</f>
        <v>0</v>
      </c>
      <c r="U141" s="34"/>
      <c r="V141" s="34"/>
      <c r="W141" s="34"/>
      <c r="X141" s="34"/>
      <c r="Y141" s="34"/>
      <c r="Z141" s="34"/>
      <c r="AA141" s="34"/>
      <c r="AB141" s="34"/>
      <c r="AC141" s="34"/>
      <c r="AD141" s="34"/>
      <c r="AE141" s="34"/>
      <c r="AR141" s="164" t="s">
        <v>391</v>
      </c>
      <c r="AT141" s="164" t="s">
        <v>155</v>
      </c>
      <c r="AU141" s="164" t="s">
        <v>82</v>
      </c>
      <c r="AY141" s="19" t="s">
        <v>152</v>
      </c>
      <c r="BE141" s="165">
        <f>IF(N141="základní",J141,0)</f>
        <v>0</v>
      </c>
      <c r="BF141" s="165">
        <f>IF(N141="snížená",J141,0)</f>
        <v>0</v>
      </c>
      <c r="BG141" s="165">
        <f>IF(N141="zákl. přenesená",J141,0)</f>
        <v>0</v>
      </c>
      <c r="BH141" s="165">
        <f>IF(N141="sníž. přenesená",J141,0)</f>
        <v>0</v>
      </c>
      <c r="BI141" s="165">
        <f>IF(N141="nulová",J141,0)</f>
        <v>0</v>
      </c>
      <c r="BJ141" s="19" t="s">
        <v>80</v>
      </c>
      <c r="BK141" s="165">
        <f>ROUND(I141*H141,2)</f>
        <v>0</v>
      </c>
      <c r="BL141" s="19" t="s">
        <v>391</v>
      </c>
      <c r="BM141" s="164" t="s">
        <v>1911</v>
      </c>
    </row>
    <row r="142" spans="1:65" s="15" customFormat="1">
      <c r="B142" s="199"/>
      <c r="D142" s="183" t="s">
        <v>440</v>
      </c>
      <c r="E142" s="200" t="s">
        <v>1</v>
      </c>
      <c r="F142" s="201" t="s">
        <v>1912</v>
      </c>
      <c r="H142" s="200" t="s">
        <v>1</v>
      </c>
      <c r="I142" s="202"/>
      <c r="L142" s="199"/>
      <c r="M142" s="203"/>
      <c r="N142" s="204"/>
      <c r="O142" s="204"/>
      <c r="P142" s="204"/>
      <c r="Q142" s="204"/>
      <c r="R142" s="204"/>
      <c r="S142" s="204"/>
      <c r="T142" s="205"/>
      <c r="AT142" s="200" t="s">
        <v>440</v>
      </c>
      <c r="AU142" s="200" t="s">
        <v>82</v>
      </c>
      <c r="AV142" s="15" t="s">
        <v>80</v>
      </c>
      <c r="AW142" s="15" t="s">
        <v>29</v>
      </c>
      <c r="AX142" s="15" t="s">
        <v>72</v>
      </c>
      <c r="AY142" s="200" t="s">
        <v>152</v>
      </c>
    </row>
    <row r="143" spans="1:65" s="13" customFormat="1">
      <c r="B143" s="182"/>
      <c r="D143" s="183" t="s">
        <v>440</v>
      </c>
      <c r="E143" s="184" t="s">
        <v>1</v>
      </c>
      <c r="F143" s="185" t="s">
        <v>1631</v>
      </c>
      <c r="H143" s="186">
        <v>24</v>
      </c>
      <c r="I143" s="187"/>
      <c r="L143" s="182"/>
      <c r="M143" s="188"/>
      <c r="N143" s="189"/>
      <c r="O143" s="189"/>
      <c r="P143" s="189"/>
      <c r="Q143" s="189"/>
      <c r="R143" s="189"/>
      <c r="S143" s="189"/>
      <c r="T143" s="190"/>
      <c r="AT143" s="184" t="s">
        <v>440</v>
      </c>
      <c r="AU143" s="184" t="s">
        <v>82</v>
      </c>
      <c r="AV143" s="13" t="s">
        <v>82</v>
      </c>
      <c r="AW143" s="13" t="s">
        <v>29</v>
      </c>
      <c r="AX143" s="13" t="s">
        <v>80</v>
      </c>
      <c r="AY143" s="184" t="s">
        <v>152</v>
      </c>
    </row>
    <row r="144" spans="1:65" s="2" customFormat="1" ht="24.2" customHeight="1">
      <c r="A144" s="34"/>
      <c r="B144" s="151"/>
      <c r="C144" s="152" t="s">
        <v>168</v>
      </c>
      <c r="D144" s="152" t="s">
        <v>155</v>
      </c>
      <c r="E144" s="153" t="s">
        <v>1913</v>
      </c>
      <c r="F144" s="154" t="s">
        <v>1914</v>
      </c>
      <c r="G144" s="155" t="s">
        <v>188</v>
      </c>
      <c r="H144" s="156">
        <v>4</v>
      </c>
      <c r="I144" s="157"/>
      <c r="J144" s="158">
        <f>ROUND(I144*H144,2)</f>
        <v>0</v>
      </c>
      <c r="K144" s="159"/>
      <c r="L144" s="35"/>
      <c r="M144" s="160" t="s">
        <v>1</v>
      </c>
      <c r="N144" s="161" t="s">
        <v>37</v>
      </c>
      <c r="O144" s="60"/>
      <c r="P144" s="162">
        <f>O144*H144</f>
        <v>0</v>
      </c>
      <c r="Q144" s="162">
        <v>0</v>
      </c>
      <c r="R144" s="162">
        <f>Q144*H144</f>
        <v>0</v>
      </c>
      <c r="S144" s="162">
        <v>0</v>
      </c>
      <c r="T144" s="163">
        <f>S144*H144</f>
        <v>0</v>
      </c>
      <c r="U144" s="34"/>
      <c r="V144" s="34"/>
      <c r="W144" s="34"/>
      <c r="X144" s="34"/>
      <c r="Y144" s="34"/>
      <c r="Z144" s="34"/>
      <c r="AA144" s="34"/>
      <c r="AB144" s="34"/>
      <c r="AC144" s="34"/>
      <c r="AD144" s="34"/>
      <c r="AE144" s="34"/>
      <c r="AR144" s="164" t="s">
        <v>391</v>
      </c>
      <c r="AT144" s="164" t="s">
        <v>155</v>
      </c>
      <c r="AU144" s="164" t="s">
        <v>82</v>
      </c>
      <c r="AY144" s="19" t="s">
        <v>152</v>
      </c>
      <c r="BE144" s="165">
        <f>IF(N144="základní",J144,0)</f>
        <v>0</v>
      </c>
      <c r="BF144" s="165">
        <f>IF(N144="snížená",J144,0)</f>
        <v>0</v>
      </c>
      <c r="BG144" s="165">
        <f>IF(N144="zákl. přenesená",J144,0)</f>
        <v>0</v>
      </c>
      <c r="BH144" s="165">
        <f>IF(N144="sníž. přenesená",J144,0)</f>
        <v>0</v>
      </c>
      <c r="BI144" s="165">
        <f>IF(N144="nulová",J144,0)</f>
        <v>0</v>
      </c>
      <c r="BJ144" s="19" t="s">
        <v>80</v>
      </c>
      <c r="BK144" s="165">
        <f>ROUND(I144*H144,2)</f>
        <v>0</v>
      </c>
      <c r="BL144" s="19" t="s">
        <v>391</v>
      </c>
      <c r="BM144" s="164" t="s">
        <v>1915</v>
      </c>
    </row>
    <row r="145" spans="1:65" s="2" customFormat="1" ht="16.5" customHeight="1">
      <c r="A145" s="34"/>
      <c r="B145" s="151"/>
      <c r="C145" s="166" t="s">
        <v>185</v>
      </c>
      <c r="D145" s="166" t="s">
        <v>169</v>
      </c>
      <c r="E145" s="167" t="s">
        <v>1916</v>
      </c>
      <c r="F145" s="168" t="s">
        <v>1917</v>
      </c>
      <c r="G145" s="169" t="s">
        <v>176</v>
      </c>
      <c r="H145" s="170">
        <v>1614</v>
      </c>
      <c r="I145" s="171"/>
      <c r="J145" s="172">
        <f>ROUND(I145*H145,2)</f>
        <v>0</v>
      </c>
      <c r="K145" s="173"/>
      <c r="L145" s="174"/>
      <c r="M145" s="175" t="s">
        <v>1</v>
      </c>
      <c r="N145" s="176" t="s">
        <v>37</v>
      </c>
      <c r="O145" s="60"/>
      <c r="P145" s="162">
        <f>O145*H145</f>
        <v>0</v>
      </c>
      <c r="Q145" s="162">
        <v>5.4999999999999997E-3</v>
      </c>
      <c r="R145" s="162">
        <f>Q145*H145</f>
        <v>8.8769999999999989</v>
      </c>
      <c r="S145" s="162">
        <v>0</v>
      </c>
      <c r="T145" s="163">
        <f>S145*H145</f>
        <v>0</v>
      </c>
      <c r="U145" s="34"/>
      <c r="V145" s="34"/>
      <c r="W145" s="34"/>
      <c r="X145" s="34"/>
      <c r="Y145" s="34"/>
      <c r="Z145" s="34"/>
      <c r="AA145" s="34"/>
      <c r="AB145" s="34"/>
      <c r="AC145" s="34"/>
      <c r="AD145" s="34"/>
      <c r="AE145" s="34"/>
      <c r="AR145" s="164" t="s">
        <v>390</v>
      </c>
      <c r="AT145" s="164" t="s">
        <v>169</v>
      </c>
      <c r="AU145" s="164" t="s">
        <v>82</v>
      </c>
      <c r="AY145" s="19" t="s">
        <v>152</v>
      </c>
      <c r="BE145" s="165">
        <f>IF(N145="základní",J145,0)</f>
        <v>0</v>
      </c>
      <c r="BF145" s="165">
        <f>IF(N145="snížená",J145,0)</f>
        <v>0</v>
      </c>
      <c r="BG145" s="165">
        <f>IF(N145="zákl. přenesená",J145,0)</f>
        <v>0</v>
      </c>
      <c r="BH145" s="165">
        <f>IF(N145="sníž. přenesená",J145,0)</f>
        <v>0</v>
      </c>
      <c r="BI145" s="165">
        <f>IF(N145="nulová",J145,0)</f>
        <v>0</v>
      </c>
      <c r="BJ145" s="19" t="s">
        <v>80</v>
      </c>
      <c r="BK145" s="165">
        <f>ROUND(I145*H145,2)</f>
        <v>0</v>
      </c>
      <c r="BL145" s="19" t="s">
        <v>390</v>
      </c>
      <c r="BM145" s="164" t="s">
        <v>1918</v>
      </c>
    </row>
    <row r="146" spans="1:65" s="2" customFormat="1" ht="16.5" customHeight="1">
      <c r="A146" s="34"/>
      <c r="B146" s="151"/>
      <c r="C146" s="166" t="s">
        <v>190</v>
      </c>
      <c r="D146" s="166" t="s">
        <v>169</v>
      </c>
      <c r="E146" s="167" t="s">
        <v>1919</v>
      </c>
      <c r="F146" s="168" t="s">
        <v>1920</v>
      </c>
      <c r="G146" s="169" t="s">
        <v>188</v>
      </c>
      <c r="H146" s="170">
        <v>1614</v>
      </c>
      <c r="I146" s="171"/>
      <c r="J146" s="172">
        <f>ROUND(I146*H146,2)</f>
        <v>0</v>
      </c>
      <c r="K146" s="173"/>
      <c r="L146" s="174"/>
      <c r="M146" s="175" t="s">
        <v>1</v>
      </c>
      <c r="N146" s="176" t="s">
        <v>37</v>
      </c>
      <c r="O146" s="60"/>
      <c r="P146" s="162">
        <f>O146*H146</f>
        <v>0</v>
      </c>
      <c r="Q146" s="162">
        <v>4.4000000000000002E-4</v>
      </c>
      <c r="R146" s="162">
        <f>Q146*H146</f>
        <v>0.71016000000000001</v>
      </c>
      <c r="S146" s="162">
        <v>0</v>
      </c>
      <c r="T146" s="163">
        <f>S146*H146</f>
        <v>0</v>
      </c>
      <c r="U146" s="34"/>
      <c r="V146" s="34"/>
      <c r="W146" s="34"/>
      <c r="X146" s="34"/>
      <c r="Y146" s="34"/>
      <c r="Z146" s="34"/>
      <c r="AA146" s="34"/>
      <c r="AB146" s="34"/>
      <c r="AC146" s="34"/>
      <c r="AD146" s="34"/>
      <c r="AE146" s="34"/>
      <c r="AR146" s="164" t="s">
        <v>390</v>
      </c>
      <c r="AT146" s="164" t="s">
        <v>169</v>
      </c>
      <c r="AU146" s="164" t="s">
        <v>82</v>
      </c>
      <c r="AY146" s="19" t="s">
        <v>152</v>
      </c>
      <c r="BE146" s="165">
        <f>IF(N146="základní",J146,0)</f>
        <v>0</v>
      </c>
      <c r="BF146" s="165">
        <f>IF(N146="snížená",J146,0)</f>
        <v>0</v>
      </c>
      <c r="BG146" s="165">
        <f>IF(N146="zákl. přenesená",J146,0)</f>
        <v>0</v>
      </c>
      <c r="BH146" s="165">
        <f>IF(N146="sníž. přenesená",J146,0)</f>
        <v>0</v>
      </c>
      <c r="BI146" s="165">
        <f>IF(N146="nulová",J146,0)</f>
        <v>0</v>
      </c>
      <c r="BJ146" s="19" t="s">
        <v>80</v>
      </c>
      <c r="BK146" s="165">
        <f>ROUND(I146*H146,2)</f>
        <v>0</v>
      </c>
      <c r="BL146" s="19" t="s">
        <v>390</v>
      </c>
      <c r="BM146" s="164" t="s">
        <v>1921</v>
      </c>
    </row>
    <row r="147" spans="1:65" s="2" customFormat="1" ht="21.75" customHeight="1">
      <c r="A147" s="34"/>
      <c r="B147" s="151"/>
      <c r="C147" s="152" t="s">
        <v>195</v>
      </c>
      <c r="D147" s="152" t="s">
        <v>155</v>
      </c>
      <c r="E147" s="153" t="s">
        <v>1922</v>
      </c>
      <c r="F147" s="154" t="s">
        <v>1923</v>
      </c>
      <c r="G147" s="155" t="s">
        <v>188</v>
      </c>
      <c r="H147" s="156">
        <v>4</v>
      </c>
      <c r="I147" s="157"/>
      <c r="J147" s="158">
        <f>ROUND(I147*H147,2)</f>
        <v>0</v>
      </c>
      <c r="K147" s="159"/>
      <c r="L147" s="35"/>
      <c r="M147" s="160" t="s">
        <v>1</v>
      </c>
      <c r="N147" s="161" t="s">
        <v>37</v>
      </c>
      <c r="O147" s="60"/>
      <c r="P147" s="162">
        <f>O147*H147</f>
        <v>0</v>
      </c>
      <c r="Q147" s="162">
        <v>0</v>
      </c>
      <c r="R147" s="162">
        <f>Q147*H147</f>
        <v>0</v>
      </c>
      <c r="S147" s="162">
        <v>3.48</v>
      </c>
      <c r="T147" s="163">
        <f>S147*H147</f>
        <v>13.92</v>
      </c>
      <c r="U147" s="34"/>
      <c r="V147" s="34"/>
      <c r="W147" s="34"/>
      <c r="X147" s="34"/>
      <c r="Y147" s="34"/>
      <c r="Z147" s="34"/>
      <c r="AA147" s="34"/>
      <c r="AB147" s="34"/>
      <c r="AC147" s="34"/>
      <c r="AD147" s="34"/>
      <c r="AE147" s="34"/>
      <c r="AR147" s="164" t="s">
        <v>80</v>
      </c>
      <c r="AT147" s="164" t="s">
        <v>155</v>
      </c>
      <c r="AU147" s="164" t="s">
        <v>82</v>
      </c>
      <c r="AY147" s="19" t="s">
        <v>152</v>
      </c>
      <c r="BE147" s="165">
        <f>IF(N147="základní",J147,0)</f>
        <v>0</v>
      </c>
      <c r="BF147" s="165">
        <f>IF(N147="snížená",J147,0)</f>
        <v>0</v>
      </c>
      <c r="BG147" s="165">
        <f>IF(N147="zákl. přenesená",J147,0)</f>
        <v>0</v>
      </c>
      <c r="BH147" s="165">
        <f>IF(N147="sníž. přenesená",J147,0)</f>
        <v>0</v>
      </c>
      <c r="BI147" s="165">
        <f>IF(N147="nulová",J147,0)</f>
        <v>0</v>
      </c>
      <c r="BJ147" s="19" t="s">
        <v>80</v>
      </c>
      <c r="BK147" s="165">
        <f>ROUND(I147*H147,2)</f>
        <v>0</v>
      </c>
      <c r="BL147" s="19" t="s">
        <v>80</v>
      </c>
      <c r="BM147" s="164" t="s">
        <v>1924</v>
      </c>
    </row>
    <row r="148" spans="1:65" s="2" customFormat="1" ht="16.5" customHeight="1">
      <c r="A148" s="34"/>
      <c r="B148" s="151"/>
      <c r="C148" s="152" t="s">
        <v>199</v>
      </c>
      <c r="D148" s="152" t="s">
        <v>155</v>
      </c>
      <c r="E148" s="153" t="s">
        <v>1925</v>
      </c>
      <c r="F148" s="154" t="s">
        <v>1926</v>
      </c>
      <c r="G148" s="155" t="s">
        <v>188</v>
      </c>
      <c r="H148" s="156">
        <v>10</v>
      </c>
      <c r="I148" s="157"/>
      <c r="J148" s="158">
        <f>ROUND(I148*H148,2)</f>
        <v>0</v>
      </c>
      <c r="K148" s="159"/>
      <c r="L148" s="35"/>
      <c r="M148" s="177" t="s">
        <v>1</v>
      </c>
      <c r="N148" s="178" t="s">
        <v>37</v>
      </c>
      <c r="O148" s="179"/>
      <c r="P148" s="180">
        <f>O148*H148</f>
        <v>0</v>
      </c>
      <c r="Q148" s="180">
        <v>0.11984</v>
      </c>
      <c r="R148" s="180">
        <f>Q148*H148</f>
        <v>1.1983999999999999</v>
      </c>
      <c r="S148" s="180">
        <v>0</v>
      </c>
      <c r="T148" s="181">
        <f>S148*H148</f>
        <v>0</v>
      </c>
      <c r="U148" s="34"/>
      <c r="V148" s="34"/>
      <c r="W148" s="34"/>
      <c r="X148" s="34"/>
      <c r="Y148" s="34"/>
      <c r="Z148" s="34"/>
      <c r="AA148" s="34"/>
      <c r="AB148" s="34"/>
      <c r="AC148" s="34"/>
      <c r="AD148" s="34"/>
      <c r="AE148" s="34"/>
      <c r="AR148" s="164" t="s">
        <v>391</v>
      </c>
      <c r="AT148" s="164" t="s">
        <v>155</v>
      </c>
      <c r="AU148" s="164" t="s">
        <v>82</v>
      </c>
      <c r="AY148" s="19" t="s">
        <v>152</v>
      </c>
      <c r="BE148" s="165">
        <f>IF(N148="základní",J148,0)</f>
        <v>0</v>
      </c>
      <c r="BF148" s="165">
        <f>IF(N148="snížená",J148,0)</f>
        <v>0</v>
      </c>
      <c r="BG148" s="165">
        <f>IF(N148="zákl. přenesená",J148,0)</f>
        <v>0</v>
      </c>
      <c r="BH148" s="165">
        <f>IF(N148="sníž. přenesená",J148,0)</f>
        <v>0</v>
      </c>
      <c r="BI148" s="165">
        <f>IF(N148="nulová",J148,0)</f>
        <v>0</v>
      </c>
      <c r="BJ148" s="19" t="s">
        <v>80</v>
      </c>
      <c r="BK148" s="165">
        <f>ROUND(I148*H148,2)</f>
        <v>0</v>
      </c>
      <c r="BL148" s="19" t="s">
        <v>391</v>
      </c>
      <c r="BM148" s="164" t="s">
        <v>1927</v>
      </c>
    </row>
    <row r="149" spans="1:65" s="2" customFormat="1" ht="6.95" customHeight="1">
      <c r="A149" s="34"/>
      <c r="B149" s="49"/>
      <c r="C149" s="50"/>
      <c r="D149" s="50"/>
      <c r="E149" s="50"/>
      <c r="F149" s="50"/>
      <c r="G149" s="50"/>
      <c r="H149" s="50"/>
      <c r="I149" s="50"/>
      <c r="J149" s="50"/>
      <c r="K149" s="50"/>
      <c r="L149" s="35"/>
      <c r="M149" s="34"/>
      <c r="O149" s="34"/>
      <c r="P149" s="34"/>
      <c r="Q149" s="34"/>
      <c r="R149" s="34"/>
      <c r="S149" s="34"/>
      <c r="T149" s="34"/>
      <c r="U149" s="34"/>
      <c r="V149" s="34"/>
      <c r="W149" s="34"/>
      <c r="X149" s="34"/>
      <c r="Y149" s="34"/>
      <c r="Z149" s="34"/>
      <c r="AA149" s="34"/>
      <c r="AB149" s="34"/>
      <c r="AC149" s="34"/>
      <c r="AD149" s="34"/>
      <c r="AE149" s="34"/>
    </row>
  </sheetData>
  <autoFilter ref="C121:K148" xr:uid="{00000000-0009-0000-0000-000009000000}"/>
  <mergeCells count="12">
    <mergeCell ref="E114:H114"/>
    <mergeCell ref="L2:V2"/>
    <mergeCell ref="E85:H85"/>
    <mergeCell ref="E87:H87"/>
    <mergeCell ref="E89:H89"/>
    <mergeCell ref="E110:H110"/>
    <mergeCell ref="E112:H112"/>
    <mergeCell ref="E7:H7"/>
    <mergeCell ref="E9:H9"/>
    <mergeCell ref="E11:H11"/>
    <mergeCell ref="E20:H20"/>
    <mergeCell ref="E29:H29"/>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2:BM144"/>
  <sheetViews>
    <sheetView showGridLines="0" workbookViewId="0">
      <selection activeCell="F144" sqref="F144"/>
    </sheetView>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4" style="1" customWidth="1"/>
    <col min="9" max="9" width="15.83203125" style="1" customWidth="1"/>
    <col min="10" max="10" width="22.33203125" style="1" customWidth="1"/>
    <col min="11" max="11" width="22.33203125" style="1" hidden="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55" t="s">
        <v>5</v>
      </c>
      <c r="M2" s="256"/>
      <c r="N2" s="256"/>
      <c r="O2" s="256"/>
      <c r="P2" s="256"/>
      <c r="Q2" s="256"/>
      <c r="R2" s="256"/>
      <c r="S2" s="256"/>
      <c r="T2" s="256"/>
      <c r="U2" s="256"/>
      <c r="V2" s="256"/>
      <c r="AT2" s="19" t="s">
        <v>113</v>
      </c>
    </row>
    <row r="3" spans="1:46" s="1" customFormat="1" ht="6.95" customHeight="1">
      <c r="B3" s="20"/>
      <c r="C3" s="21"/>
      <c r="D3" s="21"/>
      <c r="E3" s="21"/>
      <c r="F3" s="21"/>
      <c r="G3" s="21"/>
      <c r="H3" s="21"/>
      <c r="I3" s="21"/>
      <c r="J3" s="21"/>
      <c r="K3" s="21"/>
      <c r="L3" s="22"/>
      <c r="AT3" s="19" t="s">
        <v>82</v>
      </c>
    </row>
    <row r="4" spans="1:46" s="1" customFormat="1" ht="24.95" customHeight="1">
      <c r="B4" s="22"/>
      <c r="D4" s="23" t="s">
        <v>126</v>
      </c>
      <c r="L4" s="22"/>
      <c r="M4" s="100" t="s">
        <v>10</v>
      </c>
      <c r="AT4" s="19" t="s">
        <v>3</v>
      </c>
    </row>
    <row r="5" spans="1:46" s="1" customFormat="1" ht="6.95" customHeight="1">
      <c r="B5" s="22"/>
      <c r="L5" s="22"/>
    </row>
    <row r="6" spans="1:46" s="1" customFormat="1" ht="12" customHeight="1">
      <c r="B6" s="22"/>
      <c r="D6" s="29" t="s">
        <v>16</v>
      </c>
      <c r="L6" s="22"/>
    </row>
    <row r="7" spans="1:46" s="1" customFormat="1" ht="16.5" customHeight="1">
      <c r="B7" s="22"/>
      <c r="E7" s="289" t="str">
        <f>'Rekapitulace stavby'!K6</f>
        <v>Oprava kolejí výhybek a nástupišť v žst. Strážnice</v>
      </c>
      <c r="F7" s="290"/>
      <c r="G7" s="290"/>
      <c r="H7" s="290"/>
      <c r="L7" s="22"/>
    </row>
    <row r="8" spans="1:46" s="1" customFormat="1" ht="12" customHeight="1">
      <c r="B8" s="22"/>
      <c r="D8" s="29" t="s">
        <v>127</v>
      </c>
      <c r="L8" s="22"/>
    </row>
    <row r="9" spans="1:46" s="2" customFormat="1" ht="16.5" customHeight="1">
      <c r="A9" s="34"/>
      <c r="B9" s="35"/>
      <c r="C9" s="34"/>
      <c r="D9" s="34"/>
      <c r="E9" s="289" t="s">
        <v>1438</v>
      </c>
      <c r="F9" s="288"/>
      <c r="G9" s="288"/>
      <c r="H9" s="288"/>
      <c r="I9" s="34"/>
      <c r="J9" s="34"/>
      <c r="K9" s="34"/>
      <c r="L9" s="44"/>
      <c r="S9" s="34"/>
      <c r="T9" s="34"/>
      <c r="U9" s="34"/>
      <c r="V9" s="34"/>
      <c r="W9" s="34"/>
      <c r="X9" s="34"/>
      <c r="Y9" s="34"/>
      <c r="Z9" s="34"/>
      <c r="AA9" s="34"/>
      <c r="AB9" s="34"/>
      <c r="AC9" s="34"/>
      <c r="AD9" s="34"/>
      <c r="AE9" s="34"/>
    </row>
    <row r="10" spans="1:46" s="2" customFormat="1" ht="12" customHeight="1">
      <c r="A10" s="34"/>
      <c r="B10" s="35"/>
      <c r="C10" s="34"/>
      <c r="D10" s="29" t="s">
        <v>1442</v>
      </c>
      <c r="E10" s="34"/>
      <c r="F10" s="34"/>
      <c r="G10" s="34"/>
      <c r="H10" s="34"/>
      <c r="I10" s="34"/>
      <c r="J10" s="34"/>
      <c r="K10" s="34"/>
      <c r="L10" s="44"/>
      <c r="S10" s="34"/>
      <c r="T10" s="34"/>
      <c r="U10" s="34"/>
      <c r="V10" s="34"/>
      <c r="W10" s="34"/>
      <c r="X10" s="34"/>
      <c r="Y10" s="34"/>
      <c r="Z10" s="34"/>
      <c r="AA10" s="34"/>
      <c r="AB10" s="34"/>
      <c r="AC10" s="34"/>
      <c r="AD10" s="34"/>
      <c r="AE10" s="34"/>
    </row>
    <row r="11" spans="1:46" s="2" customFormat="1" ht="16.5" customHeight="1">
      <c r="A11" s="34"/>
      <c r="B11" s="35"/>
      <c r="C11" s="34"/>
      <c r="D11" s="34"/>
      <c r="E11" s="285" t="s">
        <v>1928</v>
      </c>
      <c r="F11" s="288"/>
      <c r="G11" s="288"/>
      <c r="H11" s="288"/>
      <c r="I11" s="34"/>
      <c r="J11" s="34"/>
      <c r="K11" s="34"/>
      <c r="L11" s="44"/>
      <c r="S11" s="34"/>
      <c r="T11" s="34"/>
      <c r="U11" s="34"/>
      <c r="V11" s="34"/>
      <c r="W11" s="34"/>
      <c r="X11" s="34"/>
      <c r="Y11" s="34"/>
      <c r="Z11" s="34"/>
      <c r="AA11" s="34"/>
      <c r="AB11" s="34"/>
      <c r="AC11" s="34"/>
      <c r="AD11" s="34"/>
      <c r="AE11" s="34"/>
    </row>
    <row r="12" spans="1:46" s="2" customFormat="1">
      <c r="A12" s="34"/>
      <c r="B12" s="35"/>
      <c r="C12" s="34"/>
      <c r="D12" s="34"/>
      <c r="E12" s="34"/>
      <c r="F12" s="34"/>
      <c r="G12" s="34"/>
      <c r="H12" s="34"/>
      <c r="I12" s="34"/>
      <c r="J12" s="34"/>
      <c r="K12" s="34"/>
      <c r="L12" s="44"/>
      <c r="S12" s="34"/>
      <c r="T12" s="34"/>
      <c r="U12" s="34"/>
      <c r="V12" s="34"/>
      <c r="W12" s="34"/>
      <c r="X12" s="34"/>
      <c r="Y12" s="34"/>
      <c r="Z12" s="34"/>
      <c r="AA12" s="34"/>
      <c r="AB12" s="34"/>
      <c r="AC12" s="34"/>
      <c r="AD12" s="34"/>
      <c r="AE12" s="34"/>
    </row>
    <row r="13" spans="1:46" s="2" customFormat="1" ht="12" customHeight="1">
      <c r="A13" s="34"/>
      <c r="B13" s="35"/>
      <c r="C13" s="34"/>
      <c r="D13" s="29" t="s">
        <v>18</v>
      </c>
      <c r="E13" s="34"/>
      <c r="F13" s="27" t="s">
        <v>1</v>
      </c>
      <c r="G13" s="34"/>
      <c r="H13" s="34"/>
      <c r="I13" s="29" t="s">
        <v>19</v>
      </c>
      <c r="J13" s="27" t="s">
        <v>1</v>
      </c>
      <c r="K13" s="34"/>
      <c r="L13" s="44"/>
      <c r="S13" s="34"/>
      <c r="T13" s="34"/>
      <c r="U13" s="34"/>
      <c r="V13" s="34"/>
      <c r="W13" s="34"/>
      <c r="X13" s="34"/>
      <c r="Y13" s="34"/>
      <c r="Z13" s="34"/>
      <c r="AA13" s="34"/>
      <c r="AB13" s="34"/>
      <c r="AC13" s="34"/>
      <c r="AD13" s="34"/>
      <c r="AE13" s="34"/>
    </row>
    <row r="14" spans="1:46" s="2" customFormat="1" ht="12" customHeight="1">
      <c r="A14" s="34"/>
      <c r="B14" s="35"/>
      <c r="C14" s="34"/>
      <c r="D14" s="29" t="s">
        <v>20</v>
      </c>
      <c r="E14" s="34"/>
      <c r="F14" s="27" t="s">
        <v>21</v>
      </c>
      <c r="G14" s="34"/>
      <c r="H14" s="34"/>
      <c r="I14" s="29" t="s">
        <v>22</v>
      </c>
      <c r="J14" s="57">
        <f>'Rekapitulace stavby'!AN8</f>
        <v>45072</v>
      </c>
      <c r="K14" s="34"/>
      <c r="L14" s="44"/>
      <c r="S14" s="34"/>
      <c r="T14" s="34"/>
      <c r="U14" s="34"/>
      <c r="V14" s="34"/>
      <c r="W14" s="34"/>
      <c r="X14" s="34"/>
      <c r="Y14" s="34"/>
      <c r="Z14" s="34"/>
      <c r="AA14" s="34"/>
      <c r="AB14" s="34"/>
      <c r="AC14" s="34"/>
      <c r="AD14" s="34"/>
      <c r="AE14" s="34"/>
    </row>
    <row r="15" spans="1:46" s="2" customFormat="1" ht="10.9" customHeight="1">
      <c r="A15" s="34"/>
      <c r="B15" s="35"/>
      <c r="C15" s="34"/>
      <c r="D15" s="34"/>
      <c r="E15" s="34"/>
      <c r="F15" s="34"/>
      <c r="G15" s="34"/>
      <c r="H15" s="34"/>
      <c r="I15" s="34"/>
      <c r="J15" s="34"/>
      <c r="K15" s="34"/>
      <c r="L15" s="44"/>
      <c r="S15" s="34"/>
      <c r="T15" s="34"/>
      <c r="U15" s="34"/>
      <c r="V15" s="34"/>
      <c r="W15" s="34"/>
      <c r="X15" s="34"/>
      <c r="Y15" s="34"/>
      <c r="Z15" s="34"/>
      <c r="AA15" s="34"/>
      <c r="AB15" s="34"/>
      <c r="AC15" s="34"/>
      <c r="AD15" s="34"/>
      <c r="AE15" s="34"/>
    </row>
    <row r="16" spans="1:46" s="2" customFormat="1" ht="12" customHeight="1">
      <c r="A16" s="34"/>
      <c r="B16" s="35"/>
      <c r="C16" s="34"/>
      <c r="D16" s="29" t="s">
        <v>23</v>
      </c>
      <c r="E16" s="34"/>
      <c r="F16" s="34"/>
      <c r="G16" s="34"/>
      <c r="H16" s="34"/>
      <c r="I16" s="29" t="s">
        <v>24</v>
      </c>
      <c r="J16" s="27" t="str">
        <f>IF('Rekapitulace stavby'!AN10="","",'Rekapitulace stavby'!AN10)</f>
        <v/>
      </c>
      <c r="K16" s="34"/>
      <c r="L16" s="44"/>
      <c r="S16" s="34"/>
      <c r="T16" s="34"/>
      <c r="U16" s="34"/>
      <c r="V16" s="34"/>
      <c r="W16" s="34"/>
      <c r="X16" s="34"/>
      <c r="Y16" s="34"/>
      <c r="Z16" s="34"/>
      <c r="AA16" s="34"/>
      <c r="AB16" s="34"/>
      <c r="AC16" s="34"/>
      <c r="AD16" s="34"/>
      <c r="AE16" s="34"/>
    </row>
    <row r="17" spans="1:31" s="2" customFormat="1" ht="18" customHeight="1">
      <c r="A17" s="34"/>
      <c r="B17" s="35"/>
      <c r="C17" s="34"/>
      <c r="D17" s="34"/>
      <c r="E17" s="27" t="str">
        <f>IF('Rekapitulace stavby'!E11="","",'Rekapitulace stavby'!E11)</f>
        <v xml:space="preserve"> </v>
      </c>
      <c r="F17" s="34"/>
      <c r="G17" s="34"/>
      <c r="H17" s="34"/>
      <c r="I17" s="29" t="s">
        <v>25</v>
      </c>
      <c r="J17" s="27" t="str">
        <f>IF('Rekapitulace stavby'!AN11="","",'Rekapitulace stavby'!AN11)</f>
        <v/>
      </c>
      <c r="K17" s="34"/>
      <c r="L17" s="44"/>
      <c r="S17" s="34"/>
      <c r="T17" s="34"/>
      <c r="U17" s="34"/>
      <c r="V17" s="34"/>
      <c r="W17" s="34"/>
      <c r="X17" s="34"/>
      <c r="Y17" s="34"/>
      <c r="Z17" s="34"/>
      <c r="AA17" s="34"/>
      <c r="AB17" s="34"/>
      <c r="AC17" s="34"/>
      <c r="AD17" s="34"/>
      <c r="AE17" s="34"/>
    </row>
    <row r="18" spans="1:31" s="2" customFormat="1" ht="6.95" customHeight="1">
      <c r="A18" s="34"/>
      <c r="B18" s="35"/>
      <c r="C18" s="34"/>
      <c r="D18" s="34"/>
      <c r="E18" s="34"/>
      <c r="F18" s="34"/>
      <c r="G18" s="34"/>
      <c r="H18" s="34"/>
      <c r="I18" s="34"/>
      <c r="J18" s="34"/>
      <c r="K18" s="34"/>
      <c r="L18" s="44"/>
      <c r="S18" s="34"/>
      <c r="T18" s="34"/>
      <c r="U18" s="34"/>
      <c r="V18" s="34"/>
      <c r="W18" s="34"/>
      <c r="X18" s="34"/>
      <c r="Y18" s="34"/>
      <c r="Z18" s="34"/>
      <c r="AA18" s="34"/>
      <c r="AB18" s="34"/>
      <c r="AC18" s="34"/>
      <c r="AD18" s="34"/>
      <c r="AE18" s="34"/>
    </row>
    <row r="19" spans="1:31" s="2" customFormat="1" ht="12" customHeight="1">
      <c r="A19" s="34"/>
      <c r="B19" s="35"/>
      <c r="C19" s="34"/>
      <c r="D19" s="29" t="s">
        <v>26</v>
      </c>
      <c r="E19" s="34"/>
      <c r="F19" s="34"/>
      <c r="G19" s="34"/>
      <c r="H19" s="34"/>
      <c r="I19" s="29" t="s">
        <v>24</v>
      </c>
      <c r="J19" s="30" t="str">
        <f>'Rekapitulace stavby'!AN13</f>
        <v>Vyplň údaj</v>
      </c>
      <c r="K19" s="34"/>
      <c r="L19" s="44"/>
      <c r="S19" s="34"/>
      <c r="T19" s="34"/>
      <c r="U19" s="34"/>
      <c r="V19" s="34"/>
      <c r="W19" s="34"/>
      <c r="X19" s="34"/>
      <c r="Y19" s="34"/>
      <c r="Z19" s="34"/>
      <c r="AA19" s="34"/>
      <c r="AB19" s="34"/>
      <c r="AC19" s="34"/>
      <c r="AD19" s="34"/>
      <c r="AE19" s="34"/>
    </row>
    <row r="20" spans="1:31" s="2" customFormat="1" ht="18" customHeight="1">
      <c r="A20" s="34"/>
      <c r="B20" s="35"/>
      <c r="C20" s="34"/>
      <c r="D20" s="34"/>
      <c r="E20" s="291" t="str">
        <f>'Rekapitulace stavby'!E14</f>
        <v>Vyplň údaj</v>
      </c>
      <c r="F20" s="277"/>
      <c r="G20" s="277"/>
      <c r="H20" s="277"/>
      <c r="I20" s="29" t="s">
        <v>25</v>
      </c>
      <c r="J20" s="30" t="str">
        <f>'Rekapitulace stavby'!AN14</f>
        <v>Vyplň údaj</v>
      </c>
      <c r="K20" s="34"/>
      <c r="L20" s="44"/>
      <c r="S20" s="34"/>
      <c r="T20" s="34"/>
      <c r="U20" s="34"/>
      <c r="V20" s="34"/>
      <c r="W20" s="34"/>
      <c r="X20" s="34"/>
      <c r="Y20" s="34"/>
      <c r="Z20" s="34"/>
      <c r="AA20" s="34"/>
      <c r="AB20" s="34"/>
      <c r="AC20" s="34"/>
      <c r="AD20" s="34"/>
      <c r="AE20" s="34"/>
    </row>
    <row r="21" spans="1:31" s="2" customFormat="1" ht="6.95" customHeight="1">
      <c r="A21" s="34"/>
      <c r="B21" s="35"/>
      <c r="C21" s="34"/>
      <c r="D21" s="34"/>
      <c r="E21" s="34"/>
      <c r="F21" s="34"/>
      <c r="G21" s="34"/>
      <c r="H21" s="34"/>
      <c r="I21" s="34"/>
      <c r="J21" s="34"/>
      <c r="K21" s="34"/>
      <c r="L21" s="44"/>
      <c r="S21" s="34"/>
      <c r="T21" s="34"/>
      <c r="U21" s="34"/>
      <c r="V21" s="34"/>
      <c r="W21" s="34"/>
      <c r="X21" s="34"/>
      <c r="Y21" s="34"/>
      <c r="Z21" s="34"/>
      <c r="AA21" s="34"/>
      <c r="AB21" s="34"/>
      <c r="AC21" s="34"/>
      <c r="AD21" s="34"/>
      <c r="AE21" s="34"/>
    </row>
    <row r="22" spans="1:31" s="2" customFormat="1" ht="12" customHeight="1">
      <c r="A22" s="34"/>
      <c r="B22" s="35"/>
      <c r="C22" s="34"/>
      <c r="D22" s="29" t="s">
        <v>28</v>
      </c>
      <c r="E22" s="34"/>
      <c r="F22" s="34"/>
      <c r="G22" s="34"/>
      <c r="H22" s="34"/>
      <c r="I22" s="29" t="s">
        <v>24</v>
      </c>
      <c r="J22" s="27" t="str">
        <f>IF('Rekapitulace stavby'!AN16="","",'Rekapitulace stavby'!AN16)</f>
        <v/>
      </c>
      <c r="K22" s="34"/>
      <c r="L22" s="44"/>
      <c r="S22" s="34"/>
      <c r="T22" s="34"/>
      <c r="U22" s="34"/>
      <c r="V22" s="34"/>
      <c r="W22" s="34"/>
      <c r="X22" s="34"/>
      <c r="Y22" s="34"/>
      <c r="Z22" s="34"/>
      <c r="AA22" s="34"/>
      <c r="AB22" s="34"/>
      <c r="AC22" s="34"/>
      <c r="AD22" s="34"/>
      <c r="AE22" s="34"/>
    </row>
    <row r="23" spans="1:31" s="2" customFormat="1" ht="18" customHeight="1">
      <c r="A23" s="34"/>
      <c r="B23" s="35"/>
      <c r="C23" s="34"/>
      <c r="D23" s="34"/>
      <c r="E23" s="27" t="str">
        <f>IF('Rekapitulace stavby'!E17="","",'Rekapitulace stavby'!E17)</f>
        <v xml:space="preserve"> </v>
      </c>
      <c r="F23" s="34"/>
      <c r="G23" s="34"/>
      <c r="H23" s="34"/>
      <c r="I23" s="29" t="s">
        <v>25</v>
      </c>
      <c r="J23" s="27" t="str">
        <f>IF('Rekapitulace stavby'!AN17="","",'Rekapitulace stavby'!AN17)</f>
        <v/>
      </c>
      <c r="K23" s="34"/>
      <c r="L23" s="44"/>
      <c r="S23" s="34"/>
      <c r="T23" s="34"/>
      <c r="U23" s="34"/>
      <c r="V23" s="34"/>
      <c r="W23" s="34"/>
      <c r="X23" s="34"/>
      <c r="Y23" s="34"/>
      <c r="Z23" s="34"/>
      <c r="AA23" s="34"/>
      <c r="AB23" s="34"/>
      <c r="AC23" s="34"/>
      <c r="AD23" s="34"/>
      <c r="AE23" s="34"/>
    </row>
    <row r="24" spans="1:31" s="2" customFormat="1" ht="6.95" customHeight="1">
      <c r="A24" s="34"/>
      <c r="B24" s="35"/>
      <c r="C24" s="34"/>
      <c r="D24" s="34"/>
      <c r="E24" s="34"/>
      <c r="F24" s="34"/>
      <c r="G24" s="34"/>
      <c r="H24" s="34"/>
      <c r="I24" s="34"/>
      <c r="J24" s="34"/>
      <c r="K24" s="34"/>
      <c r="L24" s="44"/>
      <c r="S24" s="34"/>
      <c r="T24" s="34"/>
      <c r="U24" s="34"/>
      <c r="V24" s="34"/>
      <c r="W24" s="34"/>
      <c r="X24" s="34"/>
      <c r="Y24" s="34"/>
      <c r="Z24" s="34"/>
      <c r="AA24" s="34"/>
      <c r="AB24" s="34"/>
      <c r="AC24" s="34"/>
      <c r="AD24" s="34"/>
      <c r="AE24" s="34"/>
    </row>
    <row r="25" spans="1:31" s="2" customFormat="1" ht="12" customHeight="1">
      <c r="A25" s="34"/>
      <c r="B25" s="35"/>
      <c r="C25" s="34"/>
      <c r="D25" s="29" t="s">
        <v>30</v>
      </c>
      <c r="E25" s="34"/>
      <c r="F25" s="34"/>
      <c r="G25" s="34"/>
      <c r="H25" s="34"/>
      <c r="I25" s="29" t="s">
        <v>24</v>
      </c>
      <c r="J25" s="27" t="str">
        <f>IF('Rekapitulace stavby'!AN19="","",'Rekapitulace stavby'!AN19)</f>
        <v/>
      </c>
      <c r="K25" s="34"/>
      <c r="L25" s="44"/>
      <c r="S25" s="34"/>
      <c r="T25" s="34"/>
      <c r="U25" s="34"/>
      <c r="V25" s="34"/>
      <c r="W25" s="34"/>
      <c r="X25" s="34"/>
      <c r="Y25" s="34"/>
      <c r="Z25" s="34"/>
      <c r="AA25" s="34"/>
      <c r="AB25" s="34"/>
      <c r="AC25" s="34"/>
      <c r="AD25" s="34"/>
      <c r="AE25" s="34"/>
    </row>
    <row r="26" spans="1:31" s="2" customFormat="1" ht="18" customHeight="1">
      <c r="A26" s="34"/>
      <c r="B26" s="35"/>
      <c r="C26" s="34"/>
      <c r="D26" s="34"/>
      <c r="E26" s="27" t="str">
        <f>IF('Rekapitulace stavby'!E20="","",'Rekapitulace stavby'!E20)</f>
        <v xml:space="preserve"> </v>
      </c>
      <c r="F26" s="34"/>
      <c r="G26" s="34"/>
      <c r="H26" s="34"/>
      <c r="I26" s="29" t="s">
        <v>25</v>
      </c>
      <c r="J26" s="27" t="str">
        <f>IF('Rekapitulace stavby'!AN20="","",'Rekapitulace stavby'!AN20)</f>
        <v/>
      </c>
      <c r="K26" s="34"/>
      <c r="L26" s="44"/>
      <c r="S26" s="34"/>
      <c r="T26" s="34"/>
      <c r="U26" s="34"/>
      <c r="V26" s="34"/>
      <c r="W26" s="34"/>
      <c r="X26" s="34"/>
      <c r="Y26" s="34"/>
      <c r="Z26" s="34"/>
      <c r="AA26" s="34"/>
      <c r="AB26" s="34"/>
      <c r="AC26" s="34"/>
      <c r="AD26" s="34"/>
      <c r="AE26" s="34"/>
    </row>
    <row r="27" spans="1:31" s="2" customFormat="1" ht="6.95" customHeight="1">
      <c r="A27" s="34"/>
      <c r="B27" s="35"/>
      <c r="C27" s="34"/>
      <c r="D27" s="34"/>
      <c r="E27" s="34"/>
      <c r="F27" s="34"/>
      <c r="G27" s="34"/>
      <c r="H27" s="34"/>
      <c r="I27" s="34"/>
      <c r="J27" s="34"/>
      <c r="K27" s="34"/>
      <c r="L27" s="44"/>
      <c r="S27" s="34"/>
      <c r="T27" s="34"/>
      <c r="U27" s="34"/>
      <c r="V27" s="34"/>
      <c r="W27" s="34"/>
      <c r="X27" s="34"/>
      <c r="Y27" s="34"/>
      <c r="Z27" s="34"/>
      <c r="AA27" s="34"/>
      <c r="AB27" s="34"/>
      <c r="AC27" s="34"/>
      <c r="AD27" s="34"/>
      <c r="AE27" s="34"/>
    </row>
    <row r="28" spans="1:31" s="2" customFormat="1" ht="12" customHeight="1">
      <c r="A28" s="34"/>
      <c r="B28" s="35"/>
      <c r="C28" s="34"/>
      <c r="D28" s="29" t="s">
        <v>31</v>
      </c>
      <c r="E28" s="34"/>
      <c r="F28" s="34"/>
      <c r="G28" s="34"/>
      <c r="H28" s="34"/>
      <c r="I28" s="34"/>
      <c r="J28" s="34"/>
      <c r="K28" s="34"/>
      <c r="L28" s="44"/>
      <c r="S28" s="34"/>
      <c r="T28" s="34"/>
      <c r="U28" s="34"/>
      <c r="V28" s="34"/>
      <c r="W28" s="34"/>
      <c r="X28" s="34"/>
      <c r="Y28" s="34"/>
      <c r="Z28" s="34"/>
      <c r="AA28" s="34"/>
      <c r="AB28" s="34"/>
      <c r="AC28" s="34"/>
      <c r="AD28" s="34"/>
      <c r="AE28" s="34"/>
    </row>
    <row r="29" spans="1:31" s="8" customFormat="1" ht="16.5" customHeight="1">
      <c r="A29" s="101"/>
      <c r="B29" s="102"/>
      <c r="C29" s="101"/>
      <c r="D29" s="101"/>
      <c r="E29" s="281" t="s">
        <v>1</v>
      </c>
      <c r="F29" s="281"/>
      <c r="G29" s="281"/>
      <c r="H29" s="281"/>
      <c r="I29" s="101"/>
      <c r="J29" s="101"/>
      <c r="K29" s="101"/>
      <c r="L29" s="103"/>
      <c r="S29" s="101"/>
      <c r="T29" s="101"/>
      <c r="U29" s="101"/>
      <c r="V29" s="101"/>
      <c r="W29" s="101"/>
      <c r="X29" s="101"/>
      <c r="Y29" s="101"/>
      <c r="Z29" s="101"/>
      <c r="AA29" s="101"/>
      <c r="AB29" s="101"/>
      <c r="AC29" s="101"/>
      <c r="AD29" s="101"/>
      <c r="AE29" s="101"/>
    </row>
    <row r="30" spans="1:31" s="2" customFormat="1" ht="6.95" customHeight="1">
      <c r="A30" s="34"/>
      <c r="B30" s="35"/>
      <c r="C30" s="34"/>
      <c r="D30" s="34"/>
      <c r="E30" s="34"/>
      <c r="F30" s="34"/>
      <c r="G30" s="34"/>
      <c r="H30" s="34"/>
      <c r="I30" s="34"/>
      <c r="J30" s="34"/>
      <c r="K30" s="34"/>
      <c r="L30" s="44"/>
      <c r="S30" s="34"/>
      <c r="T30" s="34"/>
      <c r="U30" s="34"/>
      <c r="V30" s="34"/>
      <c r="W30" s="34"/>
      <c r="X30" s="34"/>
      <c r="Y30" s="34"/>
      <c r="Z30" s="34"/>
      <c r="AA30" s="34"/>
      <c r="AB30" s="34"/>
      <c r="AC30" s="34"/>
      <c r="AD30" s="34"/>
      <c r="AE30" s="34"/>
    </row>
    <row r="31" spans="1:31" s="2" customFormat="1" ht="6.95" customHeight="1">
      <c r="A31" s="34"/>
      <c r="B31" s="35"/>
      <c r="C31" s="34"/>
      <c r="D31" s="68"/>
      <c r="E31" s="68"/>
      <c r="F31" s="68"/>
      <c r="G31" s="68"/>
      <c r="H31" s="68"/>
      <c r="I31" s="68"/>
      <c r="J31" s="68"/>
      <c r="K31" s="68"/>
      <c r="L31" s="44"/>
      <c r="S31" s="34"/>
      <c r="T31" s="34"/>
      <c r="U31" s="34"/>
      <c r="V31" s="34"/>
      <c r="W31" s="34"/>
      <c r="X31" s="34"/>
      <c r="Y31" s="34"/>
      <c r="Z31" s="34"/>
      <c r="AA31" s="34"/>
      <c r="AB31" s="34"/>
      <c r="AC31" s="34"/>
      <c r="AD31" s="34"/>
      <c r="AE31" s="34"/>
    </row>
    <row r="32" spans="1:31" s="2" customFormat="1" ht="25.35" customHeight="1">
      <c r="A32" s="34"/>
      <c r="B32" s="35"/>
      <c r="C32" s="34"/>
      <c r="D32" s="104" t="s">
        <v>32</v>
      </c>
      <c r="E32" s="34"/>
      <c r="F32" s="34"/>
      <c r="G32" s="34"/>
      <c r="H32" s="34"/>
      <c r="I32" s="34"/>
      <c r="J32" s="73">
        <f>ROUND(J120, 2)</f>
        <v>0</v>
      </c>
      <c r="K32" s="34"/>
      <c r="L32" s="44"/>
      <c r="S32" s="34"/>
      <c r="T32" s="34"/>
      <c r="U32" s="34"/>
      <c r="V32" s="34"/>
      <c r="W32" s="34"/>
      <c r="X32" s="34"/>
      <c r="Y32" s="34"/>
      <c r="Z32" s="34"/>
      <c r="AA32" s="34"/>
      <c r="AB32" s="34"/>
      <c r="AC32" s="34"/>
      <c r="AD32" s="34"/>
      <c r="AE32" s="34"/>
    </row>
    <row r="33" spans="1:31" s="2" customFormat="1" ht="6.95" customHeight="1">
      <c r="A33" s="34"/>
      <c r="B33" s="35"/>
      <c r="C33" s="34"/>
      <c r="D33" s="68"/>
      <c r="E33" s="68"/>
      <c r="F33" s="68"/>
      <c r="G33" s="68"/>
      <c r="H33" s="68"/>
      <c r="I33" s="68"/>
      <c r="J33" s="68"/>
      <c r="K33" s="68"/>
      <c r="L33" s="44"/>
      <c r="S33" s="34"/>
      <c r="T33" s="34"/>
      <c r="U33" s="34"/>
      <c r="V33" s="34"/>
      <c r="W33" s="34"/>
      <c r="X33" s="34"/>
      <c r="Y33" s="34"/>
      <c r="Z33" s="34"/>
      <c r="AA33" s="34"/>
      <c r="AB33" s="34"/>
      <c r="AC33" s="34"/>
      <c r="AD33" s="34"/>
      <c r="AE33" s="34"/>
    </row>
    <row r="34" spans="1:31" s="2" customFormat="1" ht="14.45" customHeight="1">
      <c r="A34" s="34"/>
      <c r="B34" s="35"/>
      <c r="C34" s="34"/>
      <c r="D34" s="34"/>
      <c r="E34" s="34"/>
      <c r="F34" s="38" t="s">
        <v>34</v>
      </c>
      <c r="G34" s="34"/>
      <c r="H34" s="34"/>
      <c r="I34" s="38" t="s">
        <v>33</v>
      </c>
      <c r="J34" s="38" t="s">
        <v>35</v>
      </c>
      <c r="K34" s="34"/>
      <c r="L34" s="44"/>
      <c r="S34" s="34"/>
      <c r="T34" s="34"/>
      <c r="U34" s="34"/>
      <c r="V34" s="34"/>
      <c r="W34" s="34"/>
      <c r="X34" s="34"/>
      <c r="Y34" s="34"/>
      <c r="Z34" s="34"/>
      <c r="AA34" s="34"/>
      <c r="AB34" s="34"/>
      <c r="AC34" s="34"/>
      <c r="AD34" s="34"/>
      <c r="AE34" s="34"/>
    </row>
    <row r="35" spans="1:31" s="2" customFormat="1" ht="14.45" customHeight="1">
      <c r="A35" s="34"/>
      <c r="B35" s="35"/>
      <c r="C35" s="34"/>
      <c r="D35" s="105" t="s">
        <v>36</v>
      </c>
      <c r="E35" s="29" t="s">
        <v>37</v>
      </c>
      <c r="F35" s="106">
        <f>ROUND((SUM(BE120:BE143)),  2)</f>
        <v>0</v>
      </c>
      <c r="G35" s="34"/>
      <c r="H35" s="34"/>
      <c r="I35" s="107">
        <v>0.21</v>
      </c>
      <c r="J35" s="106">
        <f>ROUND(((SUM(BE120:BE143))*I35),  2)</f>
        <v>0</v>
      </c>
      <c r="K35" s="34"/>
      <c r="L35" s="44"/>
      <c r="S35" s="34"/>
      <c r="T35" s="34"/>
      <c r="U35" s="34"/>
      <c r="V35" s="34"/>
      <c r="W35" s="34"/>
      <c r="X35" s="34"/>
      <c r="Y35" s="34"/>
      <c r="Z35" s="34"/>
      <c r="AA35" s="34"/>
      <c r="AB35" s="34"/>
      <c r="AC35" s="34"/>
      <c r="AD35" s="34"/>
      <c r="AE35" s="34"/>
    </row>
    <row r="36" spans="1:31" s="2" customFormat="1" ht="14.45" customHeight="1">
      <c r="A36" s="34"/>
      <c r="B36" s="35"/>
      <c r="C36" s="34"/>
      <c r="D36" s="34"/>
      <c r="E36" s="29" t="s">
        <v>38</v>
      </c>
      <c r="F36" s="106">
        <f>ROUND((SUM(BF120:BF143)),  2)</f>
        <v>0</v>
      </c>
      <c r="G36" s="34"/>
      <c r="H36" s="34"/>
      <c r="I36" s="107">
        <v>0.15</v>
      </c>
      <c r="J36" s="106">
        <f>ROUND(((SUM(BF120:BF143))*I36),  2)</f>
        <v>0</v>
      </c>
      <c r="K36" s="34"/>
      <c r="L36" s="44"/>
      <c r="S36" s="34"/>
      <c r="T36" s="34"/>
      <c r="U36" s="34"/>
      <c r="V36" s="34"/>
      <c r="W36" s="34"/>
      <c r="X36" s="34"/>
      <c r="Y36" s="34"/>
      <c r="Z36" s="34"/>
      <c r="AA36" s="34"/>
      <c r="AB36" s="34"/>
      <c r="AC36" s="34"/>
      <c r="AD36" s="34"/>
      <c r="AE36" s="34"/>
    </row>
    <row r="37" spans="1:31" s="2" customFormat="1" ht="14.45" hidden="1" customHeight="1">
      <c r="A37" s="34"/>
      <c r="B37" s="35"/>
      <c r="C37" s="34"/>
      <c r="D37" s="34"/>
      <c r="E37" s="29" t="s">
        <v>39</v>
      </c>
      <c r="F37" s="106">
        <f>ROUND((SUM(BG120:BG143)),  2)</f>
        <v>0</v>
      </c>
      <c r="G37" s="34"/>
      <c r="H37" s="34"/>
      <c r="I37" s="107">
        <v>0.21</v>
      </c>
      <c r="J37" s="106">
        <f>0</f>
        <v>0</v>
      </c>
      <c r="K37" s="34"/>
      <c r="L37" s="44"/>
      <c r="S37" s="34"/>
      <c r="T37" s="34"/>
      <c r="U37" s="34"/>
      <c r="V37" s="34"/>
      <c r="W37" s="34"/>
      <c r="X37" s="34"/>
      <c r="Y37" s="34"/>
      <c r="Z37" s="34"/>
      <c r="AA37" s="34"/>
      <c r="AB37" s="34"/>
      <c r="AC37" s="34"/>
      <c r="AD37" s="34"/>
      <c r="AE37" s="34"/>
    </row>
    <row r="38" spans="1:31" s="2" customFormat="1" ht="14.45" hidden="1" customHeight="1">
      <c r="A38" s="34"/>
      <c r="B38" s="35"/>
      <c r="C38" s="34"/>
      <c r="D38" s="34"/>
      <c r="E38" s="29" t="s">
        <v>40</v>
      </c>
      <c r="F38" s="106">
        <f>ROUND((SUM(BH120:BH143)),  2)</f>
        <v>0</v>
      </c>
      <c r="G38" s="34"/>
      <c r="H38" s="34"/>
      <c r="I38" s="107">
        <v>0.15</v>
      </c>
      <c r="J38" s="106">
        <f>0</f>
        <v>0</v>
      </c>
      <c r="K38" s="34"/>
      <c r="L38" s="44"/>
      <c r="S38" s="34"/>
      <c r="T38" s="34"/>
      <c r="U38" s="34"/>
      <c r="V38" s="34"/>
      <c r="W38" s="34"/>
      <c r="X38" s="34"/>
      <c r="Y38" s="34"/>
      <c r="Z38" s="34"/>
      <c r="AA38" s="34"/>
      <c r="AB38" s="34"/>
      <c r="AC38" s="34"/>
      <c r="AD38" s="34"/>
      <c r="AE38" s="34"/>
    </row>
    <row r="39" spans="1:31" s="2" customFormat="1" ht="14.45" hidden="1" customHeight="1">
      <c r="A39" s="34"/>
      <c r="B39" s="35"/>
      <c r="C39" s="34"/>
      <c r="D39" s="34"/>
      <c r="E39" s="29" t="s">
        <v>41</v>
      </c>
      <c r="F39" s="106">
        <f>ROUND((SUM(BI120:BI143)),  2)</f>
        <v>0</v>
      </c>
      <c r="G39" s="34"/>
      <c r="H39" s="34"/>
      <c r="I39" s="107">
        <v>0</v>
      </c>
      <c r="J39" s="106">
        <f>0</f>
        <v>0</v>
      </c>
      <c r="K39" s="34"/>
      <c r="L39" s="44"/>
      <c r="S39" s="34"/>
      <c r="T39" s="34"/>
      <c r="U39" s="34"/>
      <c r="V39" s="34"/>
      <c r="W39" s="34"/>
      <c r="X39" s="34"/>
      <c r="Y39" s="34"/>
      <c r="Z39" s="34"/>
      <c r="AA39" s="34"/>
      <c r="AB39" s="34"/>
      <c r="AC39" s="34"/>
      <c r="AD39" s="34"/>
      <c r="AE39" s="34"/>
    </row>
    <row r="40" spans="1:31" s="2" customFormat="1" ht="6.95" customHeight="1">
      <c r="A40" s="34"/>
      <c r="B40" s="35"/>
      <c r="C40" s="34"/>
      <c r="D40" s="34"/>
      <c r="E40" s="34"/>
      <c r="F40" s="34"/>
      <c r="G40" s="34"/>
      <c r="H40" s="34"/>
      <c r="I40" s="34"/>
      <c r="J40" s="34"/>
      <c r="K40" s="34"/>
      <c r="L40" s="44"/>
      <c r="S40" s="34"/>
      <c r="T40" s="34"/>
      <c r="U40" s="34"/>
      <c r="V40" s="34"/>
      <c r="W40" s="34"/>
      <c r="X40" s="34"/>
      <c r="Y40" s="34"/>
      <c r="Z40" s="34"/>
      <c r="AA40" s="34"/>
      <c r="AB40" s="34"/>
      <c r="AC40" s="34"/>
      <c r="AD40" s="34"/>
      <c r="AE40" s="34"/>
    </row>
    <row r="41" spans="1:31" s="2" customFormat="1" ht="25.35" customHeight="1">
      <c r="A41" s="34"/>
      <c r="B41" s="35"/>
      <c r="C41" s="108"/>
      <c r="D41" s="109" t="s">
        <v>42</v>
      </c>
      <c r="E41" s="62"/>
      <c r="F41" s="62"/>
      <c r="G41" s="110" t="s">
        <v>43</v>
      </c>
      <c r="H41" s="111" t="s">
        <v>44</v>
      </c>
      <c r="I41" s="62"/>
      <c r="J41" s="112">
        <f>SUM(J32:J39)</f>
        <v>0</v>
      </c>
      <c r="K41" s="113"/>
      <c r="L41" s="44"/>
      <c r="S41" s="34"/>
      <c r="T41" s="34"/>
      <c r="U41" s="34"/>
      <c r="V41" s="34"/>
      <c r="W41" s="34"/>
      <c r="X41" s="34"/>
      <c r="Y41" s="34"/>
      <c r="Z41" s="34"/>
      <c r="AA41" s="34"/>
      <c r="AB41" s="34"/>
      <c r="AC41" s="34"/>
      <c r="AD41" s="34"/>
      <c r="AE41" s="34"/>
    </row>
    <row r="42" spans="1:31" s="2" customFormat="1" ht="14.45" customHeight="1">
      <c r="A42" s="34"/>
      <c r="B42" s="35"/>
      <c r="C42" s="34"/>
      <c r="D42" s="34"/>
      <c r="E42" s="34"/>
      <c r="F42" s="34"/>
      <c r="G42" s="34"/>
      <c r="H42" s="34"/>
      <c r="I42" s="34"/>
      <c r="J42" s="34"/>
      <c r="K42" s="34"/>
      <c r="L42" s="44"/>
      <c r="S42" s="34"/>
      <c r="T42" s="34"/>
      <c r="U42" s="34"/>
      <c r="V42" s="34"/>
      <c r="W42" s="34"/>
      <c r="X42" s="34"/>
      <c r="Y42" s="34"/>
      <c r="Z42" s="34"/>
      <c r="AA42" s="34"/>
      <c r="AB42" s="34"/>
      <c r="AC42" s="34"/>
      <c r="AD42" s="34"/>
      <c r="AE42" s="34"/>
    </row>
    <row r="43" spans="1:31" s="1" customFormat="1" ht="14.45" customHeight="1">
      <c r="B43" s="22"/>
      <c r="L43" s="22"/>
    </row>
    <row r="44" spans="1:31" s="1" customFormat="1" ht="14.45" customHeight="1">
      <c r="B44" s="22"/>
      <c r="L44" s="22"/>
    </row>
    <row r="45" spans="1:31" s="1" customFormat="1" ht="14.45" customHeight="1">
      <c r="B45" s="22"/>
      <c r="L45" s="22"/>
    </row>
    <row r="46" spans="1:31" s="1" customFormat="1" ht="14.45" customHeight="1">
      <c r="B46" s="22"/>
      <c r="L46" s="22"/>
    </row>
    <row r="47" spans="1:31" s="1" customFormat="1" ht="14.45" customHeight="1">
      <c r="B47" s="22"/>
      <c r="L47" s="22"/>
    </row>
    <row r="48" spans="1:31" s="1" customFormat="1" ht="14.45" customHeight="1">
      <c r="B48" s="22"/>
      <c r="L48" s="22"/>
    </row>
    <row r="49" spans="1:31" s="1" customFormat="1" ht="14.45" customHeight="1">
      <c r="B49" s="22"/>
      <c r="L49" s="22"/>
    </row>
    <row r="50" spans="1:31" s="2" customFormat="1" ht="14.45" customHeight="1">
      <c r="B50" s="44"/>
      <c r="D50" s="45" t="s">
        <v>45</v>
      </c>
      <c r="E50" s="46"/>
      <c r="F50" s="46"/>
      <c r="G50" s="45" t="s">
        <v>46</v>
      </c>
      <c r="H50" s="46"/>
      <c r="I50" s="46"/>
      <c r="J50" s="46"/>
      <c r="K50" s="46"/>
      <c r="L50" s="44"/>
    </row>
    <row r="51" spans="1:31">
      <c r="B51" s="22"/>
      <c r="L51" s="22"/>
    </row>
    <row r="52" spans="1:31">
      <c r="B52" s="22"/>
      <c r="L52" s="22"/>
    </row>
    <row r="53" spans="1:31">
      <c r="B53" s="22"/>
      <c r="L53" s="22"/>
    </row>
    <row r="54" spans="1:31">
      <c r="B54" s="22"/>
      <c r="L54" s="22"/>
    </row>
    <row r="55" spans="1:31">
      <c r="B55" s="22"/>
      <c r="L55" s="22"/>
    </row>
    <row r="56" spans="1:31">
      <c r="B56" s="22"/>
      <c r="L56" s="22"/>
    </row>
    <row r="57" spans="1:31">
      <c r="B57" s="22"/>
      <c r="L57" s="22"/>
    </row>
    <row r="58" spans="1:31">
      <c r="B58" s="22"/>
      <c r="L58" s="22"/>
    </row>
    <row r="59" spans="1:31">
      <c r="B59" s="22"/>
      <c r="L59" s="22"/>
    </row>
    <row r="60" spans="1:31">
      <c r="B60" s="22"/>
      <c r="L60" s="22"/>
    </row>
    <row r="61" spans="1:31" s="2" customFormat="1" ht="12.75">
      <c r="A61" s="34"/>
      <c r="B61" s="35"/>
      <c r="C61" s="34"/>
      <c r="D61" s="47" t="s">
        <v>47</v>
      </c>
      <c r="E61" s="37"/>
      <c r="F61" s="114" t="s">
        <v>48</v>
      </c>
      <c r="G61" s="47" t="s">
        <v>47</v>
      </c>
      <c r="H61" s="37"/>
      <c r="I61" s="37"/>
      <c r="J61" s="115" t="s">
        <v>48</v>
      </c>
      <c r="K61" s="37"/>
      <c r="L61" s="44"/>
      <c r="S61" s="34"/>
      <c r="T61" s="34"/>
      <c r="U61" s="34"/>
      <c r="V61" s="34"/>
      <c r="W61" s="34"/>
      <c r="X61" s="34"/>
      <c r="Y61" s="34"/>
      <c r="Z61" s="34"/>
      <c r="AA61" s="34"/>
      <c r="AB61" s="34"/>
      <c r="AC61" s="34"/>
      <c r="AD61" s="34"/>
      <c r="AE61" s="34"/>
    </row>
    <row r="62" spans="1:31">
      <c r="B62" s="22"/>
      <c r="L62" s="22"/>
    </row>
    <row r="63" spans="1:31">
      <c r="B63" s="22"/>
      <c r="L63" s="22"/>
    </row>
    <row r="64" spans="1:31">
      <c r="B64" s="22"/>
      <c r="L64" s="22"/>
    </row>
    <row r="65" spans="1:31" s="2" customFormat="1" ht="12.75">
      <c r="A65" s="34"/>
      <c r="B65" s="35"/>
      <c r="C65" s="34"/>
      <c r="D65" s="45" t="s">
        <v>49</v>
      </c>
      <c r="E65" s="48"/>
      <c r="F65" s="48"/>
      <c r="G65" s="45" t="s">
        <v>50</v>
      </c>
      <c r="H65" s="48"/>
      <c r="I65" s="48"/>
      <c r="J65" s="48"/>
      <c r="K65" s="48"/>
      <c r="L65" s="44"/>
      <c r="S65" s="34"/>
      <c r="T65" s="34"/>
      <c r="U65" s="34"/>
      <c r="V65" s="34"/>
      <c r="W65" s="34"/>
      <c r="X65" s="34"/>
      <c r="Y65" s="34"/>
      <c r="Z65" s="34"/>
      <c r="AA65" s="34"/>
      <c r="AB65" s="34"/>
      <c r="AC65" s="34"/>
      <c r="AD65" s="34"/>
      <c r="AE65" s="34"/>
    </row>
    <row r="66" spans="1:31">
      <c r="B66" s="22"/>
      <c r="L66" s="22"/>
    </row>
    <row r="67" spans="1:31">
      <c r="B67" s="22"/>
      <c r="L67" s="22"/>
    </row>
    <row r="68" spans="1:31">
      <c r="B68" s="22"/>
      <c r="L68" s="22"/>
    </row>
    <row r="69" spans="1:31">
      <c r="B69" s="22"/>
      <c r="L69" s="22"/>
    </row>
    <row r="70" spans="1:31">
      <c r="B70" s="22"/>
      <c r="L70" s="22"/>
    </row>
    <row r="71" spans="1:31">
      <c r="B71" s="22"/>
      <c r="L71" s="22"/>
    </row>
    <row r="72" spans="1:31">
      <c r="B72" s="22"/>
      <c r="L72" s="22"/>
    </row>
    <row r="73" spans="1:31">
      <c r="B73" s="22"/>
      <c r="L73" s="22"/>
    </row>
    <row r="74" spans="1:31">
      <c r="B74" s="22"/>
      <c r="L74" s="22"/>
    </row>
    <row r="75" spans="1:31">
      <c r="B75" s="22"/>
      <c r="L75" s="22"/>
    </row>
    <row r="76" spans="1:31" s="2" customFormat="1" ht="12.75">
      <c r="A76" s="34"/>
      <c r="B76" s="35"/>
      <c r="C76" s="34"/>
      <c r="D76" s="47" t="s">
        <v>47</v>
      </c>
      <c r="E76" s="37"/>
      <c r="F76" s="114" t="s">
        <v>48</v>
      </c>
      <c r="G76" s="47" t="s">
        <v>47</v>
      </c>
      <c r="H76" s="37"/>
      <c r="I76" s="37"/>
      <c r="J76" s="115" t="s">
        <v>48</v>
      </c>
      <c r="K76" s="37"/>
      <c r="L76" s="44"/>
      <c r="S76" s="34"/>
      <c r="T76" s="34"/>
      <c r="U76" s="34"/>
      <c r="V76" s="34"/>
      <c r="W76" s="34"/>
      <c r="X76" s="34"/>
      <c r="Y76" s="34"/>
      <c r="Z76" s="34"/>
      <c r="AA76" s="34"/>
      <c r="AB76" s="34"/>
      <c r="AC76" s="34"/>
      <c r="AD76" s="34"/>
      <c r="AE76" s="34"/>
    </row>
    <row r="77" spans="1:31" s="2" customFormat="1" ht="14.45" customHeight="1">
      <c r="A77" s="34"/>
      <c r="B77" s="49"/>
      <c r="C77" s="50"/>
      <c r="D77" s="50"/>
      <c r="E77" s="50"/>
      <c r="F77" s="50"/>
      <c r="G77" s="50"/>
      <c r="H77" s="50"/>
      <c r="I77" s="50"/>
      <c r="J77" s="50"/>
      <c r="K77" s="50"/>
      <c r="L77" s="44"/>
      <c r="S77" s="34"/>
      <c r="T77" s="34"/>
      <c r="U77" s="34"/>
      <c r="V77" s="34"/>
      <c r="W77" s="34"/>
      <c r="X77" s="34"/>
      <c r="Y77" s="34"/>
      <c r="Z77" s="34"/>
      <c r="AA77" s="34"/>
      <c r="AB77" s="34"/>
      <c r="AC77" s="34"/>
      <c r="AD77" s="34"/>
      <c r="AE77" s="34"/>
    </row>
    <row r="81" spans="1:31" s="2" customFormat="1" ht="6.95" customHeight="1">
      <c r="A81" s="34"/>
      <c r="B81" s="51"/>
      <c r="C81" s="52"/>
      <c r="D81" s="52"/>
      <c r="E81" s="52"/>
      <c r="F81" s="52"/>
      <c r="G81" s="52"/>
      <c r="H81" s="52"/>
      <c r="I81" s="52"/>
      <c r="J81" s="52"/>
      <c r="K81" s="52"/>
      <c r="L81" s="44"/>
      <c r="S81" s="34"/>
      <c r="T81" s="34"/>
      <c r="U81" s="34"/>
      <c r="V81" s="34"/>
      <c r="W81" s="34"/>
      <c r="X81" s="34"/>
      <c r="Y81" s="34"/>
      <c r="Z81" s="34"/>
      <c r="AA81" s="34"/>
      <c r="AB81" s="34"/>
      <c r="AC81" s="34"/>
      <c r="AD81" s="34"/>
      <c r="AE81" s="34"/>
    </row>
    <row r="82" spans="1:31" s="2" customFormat="1" ht="24.95" customHeight="1">
      <c r="A82" s="34"/>
      <c r="B82" s="35"/>
      <c r="C82" s="23" t="s">
        <v>129</v>
      </c>
      <c r="D82" s="34"/>
      <c r="E82" s="34"/>
      <c r="F82" s="34"/>
      <c r="G82" s="34"/>
      <c r="H82" s="34"/>
      <c r="I82" s="34"/>
      <c r="J82" s="34"/>
      <c r="K82" s="34"/>
      <c r="L82" s="44"/>
      <c r="S82" s="34"/>
      <c r="T82" s="34"/>
      <c r="U82" s="34"/>
      <c r="V82" s="34"/>
      <c r="W82" s="34"/>
      <c r="X82" s="34"/>
      <c r="Y82" s="34"/>
      <c r="Z82" s="34"/>
      <c r="AA82" s="34"/>
      <c r="AB82" s="34"/>
      <c r="AC82" s="34"/>
      <c r="AD82" s="34"/>
      <c r="AE82" s="34"/>
    </row>
    <row r="83" spans="1:31" s="2" customFormat="1" ht="6.95" customHeight="1">
      <c r="A83" s="34"/>
      <c r="B83" s="35"/>
      <c r="C83" s="34"/>
      <c r="D83" s="34"/>
      <c r="E83" s="34"/>
      <c r="F83" s="34"/>
      <c r="G83" s="34"/>
      <c r="H83" s="34"/>
      <c r="I83" s="34"/>
      <c r="J83" s="34"/>
      <c r="K83" s="34"/>
      <c r="L83" s="44"/>
      <c r="S83" s="34"/>
      <c r="T83" s="34"/>
      <c r="U83" s="34"/>
      <c r="V83" s="34"/>
      <c r="W83" s="34"/>
      <c r="X83" s="34"/>
      <c r="Y83" s="34"/>
      <c r="Z83" s="34"/>
      <c r="AA83" s="34"/>
      <c r="AB83" s="34"/>
      <c r="AC83" s="34"/>
      <c r="AD83" s="34"/>
      <c r="AE83" s="34"/>
    </row>
    <row r="84" spans="1:31" s="2" customFormat="1" ht="12" customHeight="1">
      <c r="A84" s="34"/>
      <c r="B84" s="35"/>
      <c r="C84" s="29" t="s">
        <v>16</v>
      </c>
      <c r="D84" s="34"/>
      <c r="E84" s="34"/>
      <c r="F84" s="34"/>
      <c r="G84" s="34"/>
      <c r="H84" s="34"/>
      <c r="I84" s="34"/>
      <c r="J84" s="34"/>
      <c r="K84" s="34"/>
      <c r="L84" s="44"/>
      <c r="S84" s="34"/>
      <c r="T84" s="34"/>
      <c r="U84" s="34"/>
      <c r="V84" s="34"/>
      <c r="W84" s="34"/>
      <c r="X84" s="34"/>
      <c r="Y84" s="34"/>
      <c r="Z84" s="34"/>
      <c r="AA84" s="34"/>
      <c r="AB84" s="34"/>
      <c r="AC84" s="34"/>
      <c r="AD84" s="34"/>
      <c r="AE84" s="34"/>
    </row>
    <row r="85" spans="1:31" s="2" customFormat="1" ht="16.5" customHeight="1">
      <c r="A85" s="34"/>
      <c r="B85" s="35"/>
      <c r="C85" s="34"/>
      <c r="D85" s="34"/>
      <c r="E85" s="289" t="str">
        <f>E7</f>
        <v>Oprava kolejí výhybek a nástupišť v žst. Strážnice</v>
      </c>
      <c r="F85" s="290"/>
      <c r="G85" s="290"/>
      <c r="H85" s="290"/>
      <c r="I85" s="34"/>
      <c r="J85" s="34"/>
      <c r="K85" s="34"/>
      <c r="L85" s="44"/>
      <c r="S85" s="34"/>
      <c r="T85" s="34"/>
      <c r="U85" s="34"/>
      <c r="V85" s="34"/>
      <c r="W85" s="34"/>
      <c r="X85" s="34"/>
      <c r="Y85" s="34"/>
      <c r="Z85" s="34"/>
      <c r="AA85" s="34"/>
      <c r="AB85" s="34"/>
      <c r="AC85" s="34"/>
      <c r="AD85" s="34"/>
      <c r="AE85" s="34"/>
    </row>
    <row r="86" spans="1:31" s="1" customFormat="1" ht="12" customHeight="1">
      <c r="B86" s="22"/>
      <c r="C86" s="29" t="s">
        <v>127</v>
      </c>
      <c r="L86" s="22"/>
    </row>
    <row r="87" spans="1:31" s="2" customFormat="1" ht="16.5" customHeight="1">
      <c r="A87" s="34"/>
      <c r="B87" s="35"/>
      <c r="C87" s="34"/>
      <c r="D87" s="34"/>
      <c r="E87" s="289" t="s">
        <v>1438</v>
      </c>
      <c r="F87" s="288"/>
      <c r="G87" s="288"/>
      <c r="H87" s="288"/>
      <c r="I87" s="34"/>
      <c r="J87" s="34"/>
      <c r="K87" s="34"/>
      <c r="L87" s="44"/>
      <c r="S87" s="34"/>
      <c r="T87" s="34"/>
      <c r="U87" s="34"/>
      <c r="V87" s="34"/>
      <c r="W87" s="34"/>
      <c r="X87" s="34"/>
      <c r="Y87" s="34"/>
      <c r="Z87" s="34"/>
      <c r="AA87" s="34"/>
      <c r="AB87" s="34"/>
      <c r="AC87" s="34"/>
      <c r="AD87" s="34"/>
      <c r="AE87" s="34"/>
    </row>
    <row r="88" spans="1:31" s="2" customFormat="1" ht="12" customHeight="1">
      <c r="A88" s="34"/>
      <c r="B88" s="35"/>
      <c r="C88" s="29" t="s">
        <v>1442</v>
      </c>
      <c r="D88" s="34"/>
      <c r="E88" s="34"/>
      <c r="F88" s="34"/>
      <c r="G88" s="34"/>
      <c r="H88" s="34"/>
      <c r="I88" s="34"/>
      <c r="J88" s="34"/>
      <c r="K88" s="34"/>
      <c r="L88" s="44"/>
      <c r="S88" s="34"/>
      <c r="T88" s="34"/>
      <c r="U88" s="34"/>
      <c r="V88" s="34"/>
      <c r="W88" s="34"/>
      <c r="X88" s="34"/>
      <c r="Y88" s="34"/>
      <c r="Z88" s="34"/>
      <c r="AA88" s="34"/>
      <c r="AB88" s="34"/>
      <c r="AC88" s="34"/>
      <c r="AD88" s="34"/>
      <c r="AE88" s="34"/>
    </row>
    <row r="89" spans="1:31" s="2" customFormat="1" ht="16.5" customHeight="1">
      <c r="A89" s="34"/>
      <c r="B89" s="35"/>
      <c r="C89" s="34"/>
      <c r="D89" s="34"/>
      <c r="E89" s="285" t="str">
        <f>E11</f>
        <v>03 - Materiál dodaný investorem</v>
      </c>
      <c r="F89" s="288"/>
      <c r="G89" s="288"/>
      <c r="H89" s="288"/>
      <c r="I89" s="34"/>
      <c r="J89" s="34"/>
      <c r="K89" s="34"/>
      <c r="L89" s="44"/>
      <c r="S89" s="34"/>
      <c r="T89" s="34"/>
      <c r="U89" s="34"/>
      <c r="V89" s="34"/>
      <c r="W89" s="34"/>
      <c r="X89" s="34"/>
      <c r="Y89" s="34"/>
      <c r="Z89" s="34"/>
      <c r="AA89" s="34"/>
      <c r="AB89" s="34"/>
      <c r="AC89" s="34"/>
      <c r="AD89" s="34"/>
      <c r="AE89" s="34"/>
    </row>
    <row r="90" spans="1:31" s="2" customFormat="1" ht="6.95" customHeight="1">
      <c r="A90" s="34"/>
      <c r="B90" s="35"/>
      <c r="C90" s="34"/>
      <c r="D90" s="34"/>
      <c r="E90" s="34"/>
      <c r="F90" s="34"/>
      <c r="G90" s="34"/>
      <c r="H90" s="34"/>
      <c r="I90" s="34"/>
      <c r="J90" s="34"/>
      <c r="K90" s="34"/>
      <c r="L90" s="44"/>
      <c r="S90" s="34"/>
      <c r="T90" s="34"/>
      <c r="U90" s="34"/>
      <c r="V90" s="34"/>
      <c r="W90" s="34"/>
      <c r="X90" s="34"/>
      <c r="Y90" s="34"/>
      <c r="Z90" s="34"/>
      <c r="AA90" s="34"/>
      <c r="AB90" s="34"/>
      <c r="AC90" s="34"/>
      <c r="AD90" s="34"/>
      <c r="AE90" s="34"/>
    </row>
    <row r="91" spans="1:31" s="2" customFormat="1" ht="12" customHeight="1">
      <c r="A91" s="34"/>
      <c r="B91" s="35"/>
      <c r="C91" s="29" t="s">
        <v>20</v>
      </c>
      <c r="D91" s="34"/>
      <c r="E91" s="34"/>
      <c r="F91" s="27" t="str">
        <f>F14</f>
        <v xml:space="preserve"> </v>
      </c>
      <c r="G91" s="34"/>
      <c r="H91" s="34"/>
      <c r="I91" s="29" t="s">
        <v>22</v>
      </c>
      <c r="J91" s="57">
        <f>IF(J14="","",J14)</f>
        <v>45072</v>
      </c>
      <c r="K91" s="34"/>
      <c r="L91" s="44"/>
      <c r="S91" s="34"/>
      <c r="T91" s="34"/>
      <c r="U91" s="34"/>
      <c r="V91" s="34"/>
      <c r="W91" s="34"/>
      <c r="X91" s="34"/>
      <c r="Y91" s="34"/>
      <c r="Z91" s="34"/>
      <c r="AA91" s="34"/>
      <c r="AB91" s="34"/>
      <c r="AC91" s="34"/>
      <c r="AD91" s="34"/>
      <c r="AE91" s="34"/>
    </row>
    <row r="92" spans="1:31" s="2" customFormat="1" ht="6.95" customHeight="1">
      <c r="A92" s="34"/>
      <c r="B92" s="35"/>
      <c r="C92" s="34"/>
      <c r="D92" s="34"/>
      <c r="E92" s="34"/>
      <c r="F92" s="34"/>
      <c r="G92" s="34"/>
      <c r="H92" s="34"/>
      <c r="I92" s="34"/>
      <c r="J92" s="34"/>
      <c r="K92" s="34"/>
      <c r="L92" s="44"/>
      <c r="S92" s="34"/>
      <c r="T92" s="34"/>
      <c r="U92" s="34"/>
      <c r="V92" s="34"/>
      <c r="W92" s="34"/>
      <c r="X92" s="34"/>
      <c r="Y92" s="34"/>
      <c r="Z92" s="34"/>
      <c r="AA92" s="34"/>
      <c r="AB92" s="34"/>
      <c r="AC92" s="34"/>
      <c r="AD92" s="34"/>
      <c r="AE92" s="34"/>
    </row>
    <row r="93" spans="1:31" s="2" customFormat="1" ht="15.2" customHeight="1">
      <c r="A93" s="34"/>
      <c r="B93" s="35"/>
      <c r="C93" s="29" t="s">
        <v>23</v>
      </c>
      <c r="D93" s="34"/>
      <c r="E93" s="34"/>
      <c r="F93" s="27" t="str">
        <f>E17</f>
        <v xml:space="preserve"> </v>
      </c>
      <c r="G93" s="34"/>
      <c r="H93" s="34"/>
      <c r="I93" s="29" t="s">
        <v>28</v>
      </c>
      <c r="J93" s="32" t="str">
        <f>E23</f>
        <v xml:space="preserve"> </v>
      </c>
      <c r="K93" s="34"/>
      <c r="L93" s="44"/>
      <c r="S93" s="34"/>
      <c r="T93" s="34"/>
      <c r="U93" s="34"/>
      <c r="V93" s="34"/>
      <c r="W93" s="34"/>
      <c r="X93" s="34"/>
      <c r="Y93" s="34"/>
      <c r="Z93" s="34"/>
      <c r="AA93" s="34"/>
      <c r="AB93" s="34"/>
      <c r="AC93" s="34"/>
      <c r="AD93" s="34"/>
      <c r="AE93" s="34"/>
    </row>
    <row r="94" spans="1:31" s="2" customFormat="1" ht="15.2" customHeight="1">
      <c r="A94" s="34"/>
      <c r="B94" s="35"/>
      <c r="C94" s="29" t="s">
        <v>26</v>
      </c>
      <c r="D94" s="34"/>
      <c r="E94" s="34"/>
      <c r="F94" s="27" t="str">
        <f>IF(E20="","",E20)</f>
        <v>Vyplň údaj</v>
      </c>
      <c r="G94" s="34"/>
      <c r="H94" s="34"/>
      <c r="I94" s="29" t="s">
        <v>30</v>
      </c>
      <c r="J94" s="32" t="str">
        <f>E26</f>
        <v xml:space="preserve"> </v>
      </c>
      <c r="K94" s="34"/>
      <c r="L94" s="44"/>
      <c r="S94" s="34"/>
      <c r="T94" s="34"/>
      <c r="U94" s="34"/>
      <c r="V94" s="34"/>
      <c r="W94" s="34"/>
      <c r="X94" s="34"/>
      <c r="Y94" s="34"/>
      <c r="Z94" s="34"/>
      <c r="AA94" s="34"/>
      <c r="AB94" s="34"/>
      <c r="AC94" s="34"/>
      <c r="AD94" s="34"/>
      <c r="AE94" s="34"/>
    </row>
    <row r="95" spans="1:31" s="2" customFormat="1" ht="10.35" customHeight="1">
      <c r="A95" s="34"/>
      <c r="B95" s="35"/>
      <c r="C95" s="34"/>
      <c r="D95" s="34"/>
      <c r="E95" s="34"/>
      <c r="F95" s="34"/>
      <c r="G95" s="34"/>
      <c r="H95" s="34"/>
      <c r="I95" s="34"/>
      <c r="J95" s="34"/>
      <c r="K95" s="34"/>
      <c r="L95" s="44"/>
      <c r="S95" s="34"/>
      <c r="T95" s="34"/>
      <c r="U95" s="34"/>
      <c r="V95" s="34"/>
      <c r="W95" s="34"/>
      <c r="X95" s="34"/>
      <c r="Y95" s="34"/>
      <c r="Z95" s="34"/>
      <c r="AA95" s="34"/>
      <c r="AB95" s="34"/>
      <c r="AC95" s="34"/>
      <c r="AD95" s="34"/>
      <c r="AE95" s="34"/>
    </row>
    <row r="96" spans="1:31" s="2" customFormat="1" ht="29.25" customHeight="1">
      <c r="A96" s="34"/>
      <c r="B96" s="35"/>
      <c r="C96" s="116" t="s">
        <v>130</v>
      </c>
      <c r="D96" s="108"/>
      <c r="E96" s="108"/>
      <c r="F96" s="108"/>
      <c r="G96" s="108"/>
      <c r="H96" s="108"/>
      <c r="I96" s="108"/>
      <c r="J96" s="117" t="s">
        <v>131</v>
      </c>
      <c r="K96" s="108"/>
      <c r="L96" s="44"/>
      <c r="S96" s="34"/>
      <c r="T96" s="34"/>
      <c r="U96" s="34"/>
      <c r="V96" s="34"/>
      <c r="W96" s="34"/>
      <c r="X96" s="34"/>
      <c r="Y96" s="34"/>
      <c r="Z96" s="34"/>
      <c r="AA96" s="34"/>
      <c r="AB96" s="34"/>
      <c r="AC96" s="34"/>
      <c r="AD96" s="34"/>
      <c r="AE96" s="34"/>
    </row>
    <row r="97" spans="1:47" s="2" customFormat="1" ht="10.35" customHeight="1">
      <c r="A97" s="34"/>
      <c r="B97" s="35"/>
      <c r="C97" s="34"/>
      <c r="D97" s="34"/>
      <c r="E97" s="34"/>
      <c r="F97" s="34"/>
      <c r="G97" s="34"/>
      <c r="H97" s="34"/>
      <c r="I97" s="34"/>
      <c r="J97" s="34"/>
      <c r="K97" s="34"/>
      <c r="L97" s="44"/>
      <c r="S97" s="34"/>
      <c r="T97" s="34"/>
      <c r="U97" s="34"/>
      <c r="V97" s="34"/>
      <c r="W97" s="34"/>
      <c r="X97" s="34"/>
      <c r="Y97" s="34"/>
      <c r="Z97" s="34"/>
      <c r="AA97" s="34"/>
      <c r="AB97" s="34"/>
      <c r="AC97" s="34"/>
      <c r="AD97" s="34"/>
      <c r="AE97" s="34"/>
    </row>
    <row r="98" spans="1:47" s="2" customFormat="1" ht="22.9" customHeight="1">
      <c r="A98" s="34"/>
      <c r="B98" s="35"/>
      <c r="C98" s="118" t="s">
        <v>132</v>
      </c>
      <c r="D98" s="34"/>
      <c r="E98" s="34"/>
      <c r="F98" s="34"/>
      <c r="G98" s="34"/>
      <c r="H98" s="34"/>
      <c r="I98" s="34"/>
      <c r="J98" s="73">
        <f>J120</f>
        <v>0</v>
      </c>
      <c r="K98" s="34"/>
      <c r="L98" s="44"/>
      <c r="S98" s="34"/>
      <c r="T98" s="34"/>
      <c r="U98" s="34"/>
      <c r="V98" s="34"/>
      <c r="W98" s="34"/>
      <c r="X98" s="34"/>
      <c r="Y98" s="34"/>
      <c r="Z98" s="34"/>
      <c r="AA98" s="34"/>
      <c r="AB98" s="34"/>
      <c r="AC98" s="34"/>
      <c r="AD98" s="34"/>
      <c r="AE98" s="34"/>
      <c r="AU98" s="19" t="s">
        <v>133</v>
      </c>
    </row>
    <row r="99" spans="1:47" s="2" customFormat="1" ht="21.75" customHeight="1">
      <c r="A99" s="34"/>
      <c r="B99" s="35"/>
      <c r="C99" s="34"/>
      <c r="D99" s="34"/>
      <c r="E99" s="34"/>
      <c r="F99" s="34"/>
      <c r="G99" s="34"/>
      <c r="H99" s="34"/>
      <c r="I99" s="34"/>
      <c r="J99" s="34"/>
      <c r="K99" s="34"/>
      <c r="L99" s="44"/>
      <c r="S99" s="34"/>
      <c r="T99" s="34"/>
      <c r="U99" s="34"/>
      <c r="V99" s="34"/>
      <c r="W99" s="34"/>
      <c r="X99" s="34"/>
      <c r="Y99" s="34"/>
      <c r="Z99" s="34"/>
      <c r="AA99" s="34"/>
      <c r="AB99" s="34"/>
      <c r="AC99" s="34"/>
      <c r="AD99" s="34"/>
      <c r="AE99" s="34"/>
    </row>
    <row r="100" spans="1:47" s="2" customFormat="1" ht="6.95" customHeight="1">
      <c r="A100" s="34"/>
      <c r="B100" s="49"/>
      <c r="C100" s="50"/>
      <c r="D100" s="50"/>
      <c r="E100" s="50"/>
      <c r="F100" s="50"/>
      <c r="G100" s="50"/>
      <c r="H100" s="50"/>
      <c r="I100" s="50"/>
      <c r="J100" s="50"/>
      <c r="K100" s="50"/>
      <c r="L100" s="44"/>
      <c r="S100" s="34"/>
      <c r="T100" s="34"/>
      <c r="U100" s="34"/>
      <c r="V100" s="34"/>
      <c r="W100" s="34"/>
      <c r="X100" s="34"/>
      <c r="Y100" s="34"/>
      <c r="Z100" s="34"/>
      <c r="AA100" s="34"/>
      <c r="AB100" s="34"/>
      <c r="AC100" s="34"/>
      <c r="AD100" s="34"/>
      <c r="AE100" s="34"/>
    </row>
    <row r="104" spans="1:47" s="2" customFormat="1" ht="6.95" customHeight="1">
      <c r="A104" s="34"/>
      <c r="B104" s="51"/>
      <c r="C104" s="52"/>
      <c r="D104" s="52"/>
      <c r="E104" s="52"/>
      <c r="F104" s="52"/>
      <c r="G104" s="52"/>
      <c r="H104" s="52"/>
      <c r="I104" s="52"/>
      <c r="J104" s="52"/>
      <c r="K104" s="52"/>
      <c r="L104" s="44"/>
      <c r="S104" s="34"/>
      <c r="T104" s="34"/>
      <c r="U104" s="34"/>
      <c r="V104" s="34"/>
      <c r="W104" s="34"/>
      <c r="X104" s="34"/>
      <c r="Y104" s="34"/>
      <c r="Z104" s="34"/>
      <c r="AA104" s="34"/>
      <c r="AB104" s="34"/>
      <c r="AC104" s="34"/>
      <c r="AD104" s="34"/>
      <c r="AE104" s="34"/>
    </row>
    <row r="105" spans="1:47" s="2" customFormat="1" ht="24.95" customHeight="1">
      <c r="A105" s="34"/>
      <c r="B105" s="35"/>
      <c r="C105" s="23" t="s">
        <v>137</v>
      </c>
      <c r="D105" s="34"/>
      <c r="E105" s="34"/>
      <c r="F105" s="34"/>
      <c r="G105" s="34"/>
      <c r="H105" s="34"/>
      <c r="I105" s="34"/>
      <c r="J105" s="34"/>
      <c r="K105" s="34"/>
      <c r="L105" s="44"/>
      <c r="S105" s="34"/>
      <c r="T105" s="34"/>
      <c r="U105" s="34"/>
      <c r="V105" s="34"/>
      <c r="W105" s="34"/>
      <c r="X105" s="34"/>
      <c r="Y105" s="34"/>
      <c r="Z105" s="34"/>
      <c r="AA105" s="34"/>
      <c r="AB105" s="34"/>
      <c r="AC105" s="34"/>
      <c r="AD105" s="34"/>
      <c r="AE105" s="34"/>
    </row>
    <row r="106" spans="1:47" s="2" customFormat="1" ht="6.95" customHeight="1">
      <c r="A106" s="34"/>
      <c r="B106" s="35"/>
      <c r="C106" s="34"/>
      <c r="D106" s="34"/>
      <c r="E106" s="34"/>
      <c r="F106" s="34"/>
      <c r="G106" s="34"/>
      <c r="H106" s="34"/>
      <c r="I106" s="34"/>
      <c r="J106" s="34"/>
      <c r="K106" s="34"/>
      <c r="L106" s="44"/>
      <c r="S106" s="34"/>
      <c r="T106" s="34"/>
      <c r="U106" s="34"/>
      <c r="V106" s="34"/>
      <c r="W106" s="34"/>
      <c r="X106" s="34"/>
      <c r="Y106" s="34"/>
      <c r="Z106" s="34"/>
      <c r="AA106" s="34"/>
      <c r="AB106" s="34"/>
      <c r="AC106" s="34"/>
      <c r="AD106" s="34"/>
      <c r="AE106" s="34"/>
    </row>
    <row r="107" spans="1:47" s="2" customFormat="1" ht="12" customHeight="1">
      <c r="A107" s="34"/>
      <c r="B107" s="35"/>
      <c r="C107" s="29" t="s">
        <v>16</v>
      </c>
      <c r="D107" s="34"/>
      <c r="E107" s="34"/>
      <c r="F107" s="34"/>
      <c r="G107" s="34"/>
      <c r="H107" s="34"/>
      <c r="I107" s="34"/>
      <c r="J107" s="34"/>
      <c r="K107" s="34"/>
      <c r="L107" s="44"/>
      <c r="S107" s="34"/>
      <c r="T107" s="34"/>
      <c r="U107" s="34"/>
      <c r="V107" s="34"/>
      <c r="W107" s="34"/>
      <c r="X107" s="34"/>
      <c r="Y107" s="34"/>
      <c r="Z107" s="34"/>
      <c r="AA107" s="34"/>
      <c r="AB107" s="34"/>
      <c r="AC107" s="34"/>
      <c r="AD107" s="34"/>
      <c r="AE107" s="34"/>
    </row>
    <row r="108" spans="1:47" s="2" customFormat="1" ht="16.5" customHeight="1">
      <c r="A108" s="34"/>
      <c r="B108" s="35"/>
      <c r="C108" s="34"/>
      <c r="D108" s="34"/>
      <c r="E108" s="289" t="str">
        <f>E7</f>
        <v>Oprava kolejí výhybek a nástupišť v žst. Strážnice</v>
      </c>
      <c r="F108" s="290"/>
      <c r="G108" s="290"/>
      <c r="H108" s="290"/>
      <c r="I108" s="34"/>
      <c r="J108" s="34"/>
      <c r="K108" s="34"/>
      <c r="L108" s="44"/>
      <c r="S108" s="34"/>
      <c r="T108" s="34"/>
      <c r="U108" s="34"/>
      <c r="V108" s="34"/>
      <c r="W108" s="34"/>
      <c r="X108" s="34"/>
      <c r="Y108" s="34"/>
      <c r="Z108" s="34"/>
      <c r="AA108" s="34"/>
      <c r="AB108" s="34"/>
      <c r="AC108" s="34"/>
      <c r="AD108" s="34"/>
      <c r="AE108" s="34"/>
    </row>
    <row r="109" spans="1:47" s="1" customFormat="1" ht="12" customHeight="1">
      <c r="B109" s="22"/>
      <c r="C109" s="29" t="s">
        <v>127</v>
      </c>
      <c r="L109" s="22"/>
    </row>
    <row r="110" spans="1:47" s="2" customFormat="1" ht="16.5" customHeight="1">
      <c r="A110" s="34"/>
      <c r="B110" s="35"/>
      <c r="C110" s="34"/>
      <c r="D110" s="34"/>
      <c r="E110" s="289" t="s">
        <v>1438</v>
      </c>
      <c r="F110" s="288"/>
      <c r="G110" s="288"/>
      <c r="H110" s="288"/>
      <c r="I110" s="34"/>
      <c r="J110" s="34"/>
      <c r="K110" s="34"/>
      <c r="L110" s="44"/>
      <c r="S110" s="34"/>
      <c r="T110" s="34"/>
      <c r="U110" s="34"/>
      <c r="V110" s="34"/>
      <c r="W110" s="34"/>
      <c r="X110" s="34"/>
      <c r="Y110" s="34"/>
      <c r="Z110" s="34"/>
      <c r="AA110" s="34"/>
      <c r="AB110" s="34"/>
      <c r="AC110" s="34"/>
      <c r="AD110" s="34"/>
      <c r="AE110" s="34"/>
    </row>
    <row r="111" spans="1:47" s="2" customFormat="1" ht="12" customHeight="1">
      <c r="A111" s="34"/>
      <c r="B111" s="35"/>
      <c r="C111" s="29" t="s">
        <v>1442</v>
      </c>
      <c r="D111" s="34"/>
      <c r="E111" s="34"/>
      <c r="F111" s="34"/>
      <c r="G111" s="34"/>
      <c r="H111" s="34"/>
      <c r="I111" s="34"/>
      <c r="J111" s="34"/>
      <c r="K111" s="34"/>
      <c r="L111" s="44"/>
      <c r="S111" s="34"/>
      <c r="T111" s="34"/>
      <c r="U111" s="34"/>
      <c r="V111" s="34"/>
      <c r="W111" s="34"/>
      <c r="X111" s="34"/>
      <c r="Y111" s="34"/>
      <c r="Z111" s="34"/>
      <c r="AA111" s="34"/>
      <c r="AB111" s="34"/>
      <c r="AC111" s="34"/>
      <c r="AD111" s="34"/>
      <c r="AE111" s="34"/>
    </row>
    <row r="112" spans="1:47" s="2" customFormat="1" ht="16.5" customHeight="1">
      <c r="A112" s="34"/>
      <c r="B112" s="35"/>
      <c r="C112" s="34"/>
      <c r="D112" s="34"/>
      <c r="E112" s="285" t="str">
        <f>E11</f>
        <v>03 - Materiál dodaný investorem</v>
      </c>
      <c r="F112" s="288"/>
      <c r="G112" s="288"/>
      <c r="H112" s="288"/>
      <c r="I112" s="34"/>
      <c r="J112" s="34"/>
      <c r="K112" s="34"/>
      <c r="L112" s="44"/>
      <c r="S112" s="34"/>
      <c r="T112" s="34"/>
      <c r="U112" s="34"/>
      <c r="V112" s="34"/>
      <c r="W112" s="34"/>
      <c r="X112" s="34"/>
      <c r="Y112" s="34"/>
      <c r="Z112" s="34"/>
      <c r="AA112" s="34"/>
      <c r="AB112" s="34"/>
      <c r="AC112" s="34"/>
      <c r="AD112" s="34"/>
      <c r="AE112" s="34"/>
    </row>
    <row r="113" spans="1:65" s="2" customFormat="1" ht="6.95" customHeight="1">
      <c r="A113" s="34"/>
      <c r="B113" s="35"/>
      <c r="C113" s="34"/>
      <c r="D113" s="34"/>
      <c r="E113" s="34"/>
      <c r="F113" s="34"/>
      <c r="G113" s="34"/>
      <c r="H113" s="34"/>
      <c r="I113" s="34"/>
      <c r="J113" s="34"/>
      <c r="K113" s="34"/>
      <c r="L113" s="44"/>
      <c r="S113" s="34"/>
      <c r="T113" s="34"/>
      <c r="U113" s="34"/>
      <c r="V113" s="34"/>
      <c r="W113" s="34"/>
      <c r="X113" s="34"/>
      <c r="Y113" s="34"/>
      <c r="Z113" s="34"/>
      <c r="AA113" s="34"/>
      <c r="AB113" s="34"/>
      <c r="AC113" s="34"/>
      <c r="AD113" s="34"/>
      <c r="AE113" s="34"/>
    </row>
    <row r="114" spans="1:65" s="2" customFormat="1" ht="12" customHeight="1">
      <c r="A114" s="34"/>
      <c r="B114" s="35"/>
      <c r="C114" s="29" t="s">
        <v>20</v>
      </c>
      <c r="D114" s="34"/>
      <c r="E114" s="34"/>
      <c r="F114" s="27" t="str">
        <f>F14</f>
        <v xml:space="preserve"> </v>
      </c>
      <c r="G114" s="34"/>
      <c r="H114" s="34"/>
      <c r="I114" s="29" t="s">
        <v>22</v>
      </c>
      <c r="J114" s="57">
        <f>IF(J14="","",J14)</f>
        <v>45072</v>
      </c>
      <c r="K114" s="34"/>
      <c r="L114" s="44"/>
      <c r="S114" s="34"/>
      <c r="T114" s="34"/>
      <c r="U114" s="34"/>
      <c r="V114" s="34"/>
      <c r="W114" s="34"/>
      <c r="X114" s="34"/>
      <c r="Y114" s="34"/>
      <c r="Z114" s="34"/>
      <c r="AA114" s="34"/>
      <c r="AB114" s="34"/>
      <c r="AC114" s="34"/>
      <c r="AD114" s="34"/>
      <c r="AE114" s="34"/>
    </row>
    <row r="115" spans="1:65" s="2" customFormat="1" ht="6.95" customHeight="1">
      <c r="A115" s="34"/>
      <c r="B115" s="35"/>
      <c r="C115" s="34"/>
      <c r="D115" s="34"/>
      <c r="E115" s="34"/>
      <c r="F115" s="34"/>
      <c r="G115" s="34"/>
      <c r="H115" s="34"/>
      <c r="I115" s="34"/>
      <c r="J115" s="34"/>
      <c r="K115" s="34"/>
      <c r="L115" s="44"/>
      <c r="S115" s="34"/>
      <c r="T115" s="34"/>
      <c r="U115" s="34"/>
      <c r="V115" s="34"/>
      <c r="W115" s="34"/>
      <c r="X115" s="34"/>
      <c r="Y115" s="34"/>
      <c r="Z115" s="34"/>
      <c r="AA115" s="34"/>
      <c r="AB115" s="34"/>
      <c r="AC115" s="34"/>
      <c r="AD115" s="34"/>
      <c r="AE115" s="34"/>
    </row>
    <row r="116" spans="1:65" s="2" customFormat="1" ht="15.2" customHeight="1">
      <c r="A116" s="34"/>
      <c r="B116" s="35"/>
      <c r="C116" s="29" t="s">
        <v>23</v>
      </c>
      <c r="D116" s="34"/>
      <c r="E116" s="34"/>
      <c r="F116" s="27" t="str">
        <f>E17</f>
        <v xml:space="preserve"> </v>
      </c>
      <c r="G116" s="34"/>
      <c r="H116" s="34"/>
      <c r="I116" s="29" t="s">
        <v>28</v>
      </c>
      <c r="J116" s="32" t="str">
        <f>E23</f>
        <v xml:space="preserve"> </v>
      </c>
      <c r="K116" s="34"/>
      <c r="L116" s="44"/>
      <c r="S116" s="34"/>
      <c r="T116" s="34"/>
      <c r="U116" s="34"/>
      <c r="V116" s="34"/>
      <c r="W116" s="34"/>
      <c r="X116" s="34"/>
      <c r="Y116" s="34"/>
      <c r="Z116" s="34"/>
      <c r="AA116" s="34"/>
      <c r="AB116" s="34"/>
      <c r="AC116" s="34"/>
      <c r="AD116" s="34"/>
      <c r="AE116" s="34"/>
    </row>
    <row r="117" spans="1:65" s="2" customFormat="1" ht="15.2" customHeight="1">
      <c r="A117" s="34"/>
      <c r="B117" s="35"/>
      <c r="C117" s="29" t="s">
        <v>26</v>
      </c>
      <c r="D117" s="34"/>
      <c r="E117" s="34"/>
      <c r="F117" s="27" t="str">
        <f>IF(E20="","",E20)</f>
        <v>Vyplň údaj</v>
      </c>
      <c r="G117" s="34"/>
      <c r="H117" s="34"/>
      <c r="I117" s="29" t="s">
        <v>30</v>
      </c>
      <c r="J117" s="32" t="str">
        <f>E26</f>
        <v xml:space="preserve"> </v>
      </c>
      <c r="K117" s="34"/>
      <c r="L117" s="44"/>
      <c r="S117" s="34"/>
      <c r="T117" s="34"/>
      <c r="U117" s="34"/>
      <c r="V117" s="34"/>
      <c r="W117" s="34"/>
      <c r="X117" s="34"/>
      <c r="Y117" s="34"/>
      <c r="Z117" s="34"/>
      <c r="AA117" s="34"/>
      <c r="AB117" s="34"/>
      <c r="AC117" s="34"/>
      <c r="AD117" s="34"/>
      <c r="AE117" s="34"/>
    </row>
    <row r="118" spans="1:65" s="2" customFormat="1" ht="10.35" customHeight="1">
      <c r="A118" s="34"/>
      <c r="B118" s="35"/>
      <c r="C118" s="34"/>
      <c r="D118" s="34"/>
      <c r="E118" s="34"/>
      <c r="F118" s="34"/>
      <c r="G118" s="34"/>
      <c r="H118" s="34"/>
      <c r="I118" s="34"/>
      <c r="J118" s="34"/>
      <c r="K118" s="34"/>
      <c r="L118" s="44"/>
      <c r="S118" s="34"/>
      <c r="T118" s="34"/>
      <c r="U118" s="34"/>
      <c r="V118" s="34"/>
      <c r="W118" s="34"/>
      <c r="X118" s="34"/>
      <c r="Y118" s="34"/>
      <c r="Z118" s="34"/>
      <c r="AA118" s="34"/>
      <c r="AB118" s="34"/>
      <c r="AC118" s="34"/>
      <c r="AD118" s="34"/>
      <c r="AE118" s="34"/>
    </row>
    <row r="119" spans="1:65" s="11" customFormat="1" ht="29.25" customHeight="1">
      <c r="A119" s="127"/>
      <c r="B119" s="128"/>
      <c r="C119" s="129" t="s">
        <v>138</v>
      </c>
      <c r="D119" s="130" t="s">
        <v>57</v>
      </c>
      <c r="E119" s="130" t="s">
        <v>53</v>
      </c>
      <c r="F119" s="130" t="s">
        <v>54</v>
      </c>
      <c r="G119" s="130" t="s">
        <v>139</v>
      </c>
      <c r="H119" s="130" t="s">
        <v>140</v>
      </c>
      <c r="I119" s="130" t="s">
        <v>141</v>
      </c>
      <c r="J119" s="131" t="s">
        <v>131</v>
      </c>
      <c r="K119" s="132" t="s">
        <v>142</v>
      </c>
      <c r="L119" s="133"/>
      <c r="M119" s="64" t="s">
        <v>1</v>
      </c>
      <c r="N119" s="65" t="s">
        <v>36</v>
      </c>
      <c r="O119" s="65" t="s">
        <v>143</v>
      </c>
      <c r="P119" s="65" t="s">
        <v>144</v>
      </c>
      <c r="Q119" s="65" t="s">
        <v>145</v>
      </c>
      <c r="R119" s="65" t="s">
        <v>146</v>
      </c>
      <c r="S119" s="65" t="s">
        <v>147</v>
      </c>
      <c r="T119" s="66" t="s">
        <v>148</v>
      </c>
      <c r="U119" s="127"/>
      <c r="V119" s="127"/>
      <c r="W119" s="127"/>
      <c r="X119" s="127"/>
      <c r="Y119" s="127"/>
      <c r="Z119" s="127"/>
      <c r="AA119" s="127"/>
      <c r="AB119" s="127"/>
      <c r="AC119" s="127"/>
      <c r="AD119" s="127"/>
      <c r="AE119" s="127"/>
    </row>
    <row r="120" spans="1:65" s="2" customFormat="1" ht="22.9" customHeight="1">
      <c r="A120" s="34"/>
      <c r="B120" s="35"/>
      <c r="C120" s="71" t="s">
        <v>149</v>
      </c>
      <c r="D120" s="34"/>
      <c r="E120" s="34"/>
      <c r="F120" s="34"/>
      <c r="G120" s="34"/>
      <c r="H120" s="34"/>
      <c r="I120" s="34"/>
      <c r="J120" s="134">
        <f>BK120</f>
        <v>0</v>
      </c>
      <c r="K120" s="34"/>
      <c r="L120" s="35"/>
      <c r="M120" s="67"/>
      <c r="N120" s="58"/>
      <c r="O120" s="68"/>
      <c r="P120" s="135">
        <f>SUM(P121:P143)</f>
        <v>0</v>
      </c>
      <c r="Q120" s="68"/>
      <c r="R120" s="135">
        <f>SUM(R121:R143)</f>
        <v>0</v>
      </c>
      <c r="S120" s="68"/>
      <c r="T120" s="136">
        <f>SUM(T121:T143)</f>
        <v>0</v>
      </c>
      <c r="U120" s="34"/>
      <c r="V120" s="34"/>
      <c r="W120" s="34"/>
      <c r="X120" s="34"/>
      <c r="Y120" s="34"/>
      <c r="Z120" s="34"/>
      <c r="AA120" s="34"/>
      <c r="AB120" s="34"/>
      <c r="AC120" s="34"/>
      <c r="AD120" s="34"/>
      <c r="AE120" s="34"/>
      <c r="AT120" s="19" t="s">
        <v>71</v>
      </c>
      <c r="AU120" s="19" t="s">
        <v>133</v>
      </c>
      <c r="BK120" s="137">
        <f>SUM(BK121:BK143)</f>
        <v>0</v>
      </c>
    </row>
    <row r="121" spans="1:65" s="2" customFormat="1" ht="24">
      <c r="A121" s="34"/>
      <c r="B121" s="151"/>
      <c r="C121" s="166" t="s">
        <v>80</v>
      </c>
      <c r="D121" s="166" t="s">
        <v>169</v>
      </c>
      <c r="E121" s="167" t="s">
        <v>1929</v>
      </c>
      <c r="F121" s="242" t="s">
        <v>2344</v>
      </c>
      <c r="G121" s="169" t="s">
        <v>188</v>
      </c>
      <c r="H121" s="170">
        <v>2</v>
      </c>
      <c r="I121" s="171"/>
      <c r="J121" s="172">
        <f t="shared" ref="J121:J143" si="0">ROUND(I121*H121,2)</f>
        <v>0</v>
      </c>
      <c r="K121" s="173"/>
      <c r="L121" s="174"/>
      <c r="M121" s="175" t="s">
        <v>1</v>
      </c>
      <c r="N121" s="176" t="s">
        <v>37</v>
      </c>
      <c r="O121" s="60"/>
      <c r="P121" s="162">
        <f t="shared" ref="P121:P143" si="1">O121*H121</f>
        <v>0</v>
      </c>
      <c r="Q121" s="162">
        <v>0</v>
      </c>
      <c r="R121" s="162">
        <f t="shared" ref="R121:R143" si="2">Q121*H121</f>
        <v>0</v>
      </c>
      <c r="S121" s="162">
        <v>0</v>
      </c>
      <c r="T121" s="163">
        <f t="shared" ref="T121:T143" si="3">S121*H121</f>
        <v>0</v>
      </c>
      <c r="U121" s="34"/>
      <c r="V121" s="34"/>
      <c r="W121" s="34"/>
      <c r="X121" s="34"/>
      <c r="Y121" s="34"/>
      <c r="Z121" s="34"/>
      <c r="AA121" s="34"/>
      <c r="AB121" s="34"/>
      <c r="AC121" s="34"/>
      <c r="AD121" s="34"/>
      <c r="AE121" s="34"/>
      <c r="AR121" s="164" t="s">
        <v>390</v>
      </c>
      <c r="AT121" s="164" t="s">
        <v>169</v>
      </c>
      <c r="AU121" s="164" t="s">
        <v>72</v>
      </c>
      <c r="AY121" s="19" t="s">
        <v>152</v>
      </c>
      <c r="BE121" s="165">
        <f t="shared" ref="BE121:BE143" si="4">IF(N121="základní",J121,0)</f>
        <v>0</v>
      </c>
      <c r="BF121" s="165">
        <f t="shared" ref="BF121:BF143" si="5">IF(N121="snížená",J121,0)</f>
        <v>0</v>
      </c>
      <c r="BG121" s="165">
        <f t="shared" ref="BG121:BG143" si="6">IF(N121="zákl. přenesená",J121,0)</f>
        <v>0</v>
      </c>
      <c r="BH121" s="165">
        <f t="shared" ref="BH121:BH143" si="7">IF(N121="sníž. přenesená",J121,0)</f>
        <v>0</v>
      </c>
      <c r="BI121" s="165">
        <f t="shared" ref="BI121:BI143" si="8">IF(N121="nulová",J121,0)</f>
        <v>0</v>
      </c>
      <c r="BJ121" s="19" t="s">
        <v>80</v>
      </c>
      <c r="BK121" s="165">
        <f t="shared" ref="BK121:BK143" si="9">ROUND(I121*H121,2)</f>
        <v>0</v>
      </c>
      <c r="BL121" s="19" t="s">
        <v>390</v>
      </c>
      <c r="BM121" s="164" t="s">
        <v>1930</v>
      </c>
    </row>
    <row r="122" spans="1:65" s="2" customFormat="1" ht="16.5" customHeight="1">
      <c r="A122" s="34"/>
      <c r="B122" s="151"/>
      <c r="C122" s="166" t="s">
        <v>82</v>
      </c>
      <c r="D122" s="166" t="s">
        <v>169</v>
      </c>
      <c r="E122" s="167" t="s">
        <v>1931</v>
      </c>
      <c r="F122" s="242" t="s">
        <v>2345</v>
      </c>
      <c r="G122" s="169" t="s">
        <v>188</v>
      </c>
      <c r="H122" s="170">
        <v>2</v>
      </c>
      <c r="I122" s="171"/>
      <c r="J122" s="172">
        <f t="shared" si="0"/>
        <v>0</v>
      </c>
      <c r="K122" s="173"/>
      <c r="L122" s="174"/>
      <c r="M122" s="175" t="s">
        <v>1</v>
      </c>
      <c r="N122" s="176" t="s">
        <v>37</v>
      </c>
      <c r="O122" s="60"/>
      <c r="P122" s="162">
        <f t="shared" si="1"/>
        <v>0</v>
      </c>
      <c r="Q122" s="162">
        <v>0</v>
      </c>
      <c r="R122" s="162">
        <f t="shared" si="2"/>
        <v>0</v>
      </c>
      <c r="S122" s="162">
        <v>0</v>
      </c>
      <c r="T122" s="163">
        <f t="shared" si="3"/>
        <v>0</v>
      </c>
      <c r="U122" s="34"/>
      <c r="V122" s="34"/>
      <c r="W122" s="34"/>
      <c r="X122" s="34"/>
      <c r="Y122" s="34"/>
      <c r="Z122" s="34"/>
      <c r="AA122" s="34"/>
      <c r="AB122" s="34"/>
      <c r="AC122" s="34"/>
      <c r="AD122" s="34"/>
      <c r="AE122" s="34"/>
      <c r="AR122" s="164" t="s">
        <v>390</v>
      </c>
      <c r="AT122" s="164" t="s">
        <v>169</v>
      </c>
      <c r="AU122" s="164" t="s">
        <v>72</v>
      </c>
      <c r="AY122" s="19" t="s">
        <v>152</v>
      </c>
      <c r="BE122" s="165">
        <f t="shared" si="4"/>
        <v>0</v>
      </c>
      <c r="BF122" s="165">
        <f t="shared" si="5"/>
        <v>0</v>
      </c>
      <c r="BG122" s="165">
        <f t="shared" si="6"/>
        <v>0</v>
      </c>
      <c r="BH122" s="165">
        <f t="shared" si="7"/>
        <v>0</v>
      </c>
      <c r="BI122" s="165">
        <f t="shared" si="8"/>
        <v>0</v>
      </c>
      <c r="BJ122" s="19" t="s">
        <v>80</v>
      </c>
      <c r="BK122" s="165">
        <f t="shared" si="9"/>
        <v>0</v>
      </c>
      <c r="BL122" s="19" t="s">
        <v>390</v>
      </c>
      <c r="BM122" s="164" t="s">
        <v>1932</v>
      </c>
    </row>
    <row r="123" spans="1:65" s="2" customFormat="1" ht="16.5" customHeight="1">
      <c r="A123" s="34"/>
      <c r="B123" s="151"/>
      <c r="C123" s="166" t="s">
        <v>162</v>
      </c>
      <c r="D123" s="166" t="s">
        <v>169</v>
      </c>
      <c r="E123" s="167" t="s">
        <v>1933</v>
      </c>
      <c r="F123" s="242" t="s">
        <v>2346</v>
      </c>
      <c r="G123" s="169" t="s">
        <v>188</v>
      </c>
      <c r="H123" s="170">
        <v>4</v>
      </c>
      <c r="I123" s="171"/>
      <c r="J123" s="172">
        <f t="shared" si="0"/>
        <v>0</v>
      </c>
      <c r="K123" s="173"/>
      <c r="L123" s="174"/>
      <c r="M123" s="175" t="s">
        <v>1</v>
      </c>
      <c r="N123" s="176" t="s">
        <v>37</v>
      </c>
      <c r="O123" s="60"/>
      <c r="P123" s="162">
        <f t="shared" si="1"/>
        <v>0</v>
      </c>
      <c r="Q123" s="162">
        <v>0</v>
      </c>
      <c r="R123" s="162">
        <f t="shared" si="2"/>
        <v>0</v>
      </c>
      <c r="S123" s="162">
        <v>0</v>
      </c>
      <c r="T123" s="163">
        <f t="shared" si="3"/>
        <v>0</v>
      </c>
      <c r="U123" s="34"/>
      <c r="V123" s="34"/>
      <c r="W123" s="34"/>
      <c r="X123" s="34"/>
      <c r="Y123" s="34"/>
      <c r="Z123" s="34"/>
      <c r="AA123" s="34"/>
      <c r="AB123" s="34"/>
      <c r="AC123" s="34"/>
      <c r="AD123" s="34"/>
      <c r="AE123" s="34"/>
      <c r="AR123" s="164" t="s">
        <v>390</v>
      </c>
      <c r="AT123" s="164" t="s">
        <v>169</v>
      </c>
      <c r="AU123" s="164" t="s">
        <v>72</v>
      </c>
      <c r="AY123" s="19" t="s">
        <v>152</v>
      </c>
      <c r="BE123" s="165">
        <f t="shared" si="4"/>
        <v>0</v>
      </c>
      <c r="BF123" s="165">
        <f t="shared" si="5"/>
        <v>0</v>
      </c>
      <c r="BG123" s="165">
        <f t="shared" si="6"/>
        <v>0</v>
      </c>
      <c r="BH123" s="165">
        <f t="shared" si="7"/>
        <v>0</v>
      </c>
      <c r="BI123" s="165">
        <f t="shared" si="8"/>
        <v>0</v>
      </c>
      <c r="BJ123" s="19" t="s">
        <v>80</v>
      </c>
      <c r="BK123" s="165">
        <f t="shared" si="9"/>
        <v>0</v>
      </c>
      <c r="BL123" s="19" t="s">
        <v>390</v>
      </c>
      <c r="BM123" s="164" t="s">
        <v>1934</v>
      </c>
    </row>
    <row r="124" spans="1:65" s="2" customFormat="1" ht="16.5" customHeight="1">
      <c r="A124" s="34"/>
      <c r="B124" s="151"/>
      <c r="C124" s="166" t="s">
        <v>159</v>
      </c>
      <c r="D124" s="166" t="s">
        <v>169</v>
      </c>
      <c r="E124" s="167" t="s">
        <v>1935</v>
      </c>
      <c r="F124" s="242" t="s">
        <v>2347</v>
      </c>
      <c r="G124" s="169" t="s">
        <v>188</v>
      </c>
      <c r="H124" s="170">
        <v>2</v>
      </c>
      <c r="I124" s="171"/>
      <c r="J124" s="172">
        <f t="shared" si="0"/>
        <v>0</v>
      </c>
      <c r="K124" s="173"/>
      <c r="L124" s="174"/>
      <c r="M124" s="175" t="s">
        <v>1</v>
      </c>
      <c r="N124" s="176" t="s">
        <v>37</v>
      </c>
      <c r="O124" s="60"/>
      <c r="P124" s="162">
        <f t="shared" si="1"/>
        <v>0</v>
      </c>
      <c r="Q124" s="162">
        <v>0</v>
      </c>
      <c r="R124" s="162">
        <f t="shared" si="2"/>
        <v>0</v>
      </c>
      <c r="S124" s="162">
        <v>0</v>
      </c>
      <c r="T124" s="163">
        <f t="shared" si="3"/>
        <v>0</v>
      </c>
      <c r="U124" s="34"/>
      <c r="V124" s="34"/>
      <c r="W124" s="34"/>
      <c r="X124" s="34"/>
      <c r="Y124" s="34"/>
      <c r="Z124" s="34"/>
      <c r="AA124" s="34"/>
      <c r="AB124" s="34"/>
      <c r="AC124" s="34"/>
      <c r="AD124" s="34"/>
      <c r="AE124" s="34"/>
      <c r="AR124" s="164" t="s">
        <v>390</v>
      </c>
      <c r="AT124" s="164" t="s">
        <v>169</v>
      </c>
      <c r="AU124" s="164" t="s">
        <v>72</v>
      </c>
      <c r="AY124" s="19" t="s">
        <v>152</v>
      </c>
      <c r="BE124" s="165">
        <f t="shared" si="4"/>
        <v>0</v>
      </c>
      <c r="BF124" s="165">
        <f t="shared" si="5"/>
        <v>0</v>
      </c>
      <c r="BG124" s="165">
        <f t="shared" si="6"/>
        <v>0</v>
      </c>
      <c r="BH124" s="165">
        <f t="shared" si="7"/>
        <v>0</v>
      </c>
      <c r="BI124" s="165">
        <f t="shared" si="8"/>
        <v>0</v>
      </c>
      <c r="BJ124" s="19" t="s">
        <v>80</v>
      </c>
      <c r="BK124" s="165">
        <f t="shared" si="9"/>
        <v>0</v>
      </c>
      <c r="BL124" s="19" t="s">
        <v>390</v>
      </c>
      <c r="BM124" s="164" t="s">
        <v>1936</v>
      </c>
    </row>
    <row r="125" spans="1:65" s="2" customFormat="1" ht="16.5" customHeight="1">
      <c r="A125" s="34"/>
      <c r="B125" s="151"/>
      <c r="C125" s="166" t="s">
        <v>153</v>
      </c>
      <c r="D125" s="166" t="s">
        <v>169</v>
      </c>
      <c r="E125" s="167" t="s">
        <v>1937</v>
      </c>
      <c r="F125" s="242" t="s">
        <v>2348</v>
      </c>
      <c r="G125" s="169" t="s">
        <v>188</v>
      </c>
      <c r="H125" s="170">
        <v>2</v>
      </c>
      <c r="I125" s="171"/>
      <c r="J125" s="172">
        <f t="shared" si="0"/>
        <v>0</v>
      </c>
      <c r="K125" s="173"/>
      <c r="L125" s="174"/>
      <c r="M125" s="175" t="s">
        <v>1</v>
      </c>
      <c r="N125" s="176" t="s">
        <v>37</v>
      </c>
      <c r="O125" s="60"/>
      <c r="P125" s="162">
        <f t="shared" si="1"/>
        <v>0</v>
      </c>
      <c r="Q125" s="162">
        <v>0</v>
      </c>
      <c r="R125" s="162">
        <f t="shared" si="2"/>
        <v>0</v>
      </c>
      <c r="S125" s="162">
        <v>0</v>
      </c>
      <c r="T125" s="163">
        <f t="shared" si="3"/>
        <v>0</v>
      </c>
      <c r="U125" s="34"/>
      <c r="V125" s="34"/>
      <c r="W125" s="34"/>
      <c r="X125" s="34"/>
      <c r="Y125" s="34"/>
      <c r="Z125" s="34"/>
      <c r="AA125" s="34"/>
      <c r="AB125" s="34"/>
      <c r="AC125" s="34"/>
      <c r="AD125" s="34"/>
      <c r="AE125" s="34"/>
      <c r="AR125" s="164" t="s">
        <v>390</v>
      </c>
      <c r="AT125" s="164" t="s">
        <v>169</v>
      </c>
      <c r="AU125" s="164" t="s">
        <v>72</v>
      </c>
      <c r="AY125" s="19" t="s">
        <v>152</v>
      </c>
      <c r="BE125" s="165">
        <f t="shared" si="4"/>
        <v>0</v>
      </c>
      <c r="BF125" s="165">
        <f t="shared" si="5"/>
        <v>0</v>
      </c>
      <c r="BG125" s="165">
        <f t="shared" si="6"/>
        <v>0</v>
      </c>
      <c r="BH125" s="165">
        <f t="shared" si="7"/>
        <v>0</v>
      </c>
      <c r="BI125" s="165">
        <f t="shared" si="8"/>
        <v>0</v>
      </c>
      <c r="BJ125" s="19" t="s">
        <v>80</v>
      </c>
      <c r="BK125" s="165">
        <f t="shared" si="9"/>
        <v>0</v>
      </c>
      <c r="BL125" s="19" t="s">
        <v>390</v>
      </c>
      <c r="BM125" s="164" t="s">
        <v>1938</v>
      </c>
    </row>
    <row r="126" spans="1:65" s="2" customFormat="1" ht="24">
      <c r="A126" s="34"/>
      <c r="B126" s="151"/>
      <c r="C126" s="166" t="s">
        <v>173</v>
      </c>
      <c r="D126" s="166" t="s">
        <v>169</v>
      </c>
      <c r="E126" s="167" t="s">
        <v>1939</v>
      </c>
      <c r="F126" s="242" t="s">
        <v>2349</v>
      </c>
      <c r="G126" s="169" t="s">
        <v>188</v>
      </c>
      <c r="H126" s="170">
        <v>2</v>
      </c>
      <c r="I126" s="171"/>
      <c r="J126" s="172">
        <f t="shared" si="0"/>
        <v>0</v>
      </c>
      <c r="K126" s="173"/>
      <c r="L126" s="174"/>
      <c r="M126" s="175" t="s">
        <v>1</v>
      </c>
      <c r="N126" s="176" t="s">
        <v>37</v>
      </c>
      <c r="O126" s="60"/>
      <c r="P126" s="162">
        <f t="shared" si="1"/>
        <v>0</v>
      </c>
      <c r="Q126" s="162">
        <v>0</v>
      </c>
      <c r="R126" s="162">
        <f t="shared" si="2"/>
        <v>0</v>
      </c>
      <c r="S126" s="162">
        <v>0</v>
      </c>
      <c r="T126" s="163">
        <f t="shared" si="3"/>
        <v>0</v>
      </c>
      <c r="U126" s="34"/>
      <c r="V126" s="34"/>
      <c r="W126" s="34"/>
      <c r="X126" s="34"/>
      <c r="Y126" s="34"/>
      <c r="Z126" s="34"/>
      <c r="AA126" s="34"/>
      <c r="AB126" s="34"/>
      <c r="AC126" s="34"/>
      <c r="AD126" s="34"/>
      <c r="AE126" s="34"/>
      <c r="AR126" s="164" t="s">
        <v>390</v>
      </c>
      <c r="AT126" s="164" t="s">
        <v>169</v>
      </c>
      <c r="AU126" s="164" t="s">
        <v>72</v>
      </c>
      <c r="AY126" s="19" t="s">
        <v>152</v>
      </c>
      <c r="BE126" s="165">
        <f t="shared" si="4"/>
        <v>0</v>
      </c>
      <c r="BF126" s="165">
        <f t="shared" si="5"/>
        <v>0</v>
      </c>
      <c r="BG126" s="165">
        <f t="shared" si="6"/>
        <v>0</v>
      </c>
      <c r="BH126" s="165">
        <f t="shared" si="7"/>
        <v>0</v>
      </c>
      <c r="BI126" s="165">
        <f t="shared" si="8"/>
        <v>0</v>
      </c>
      <c r="BJ126" s="19" t="s">
        <v>80</v>
      </c>
      <c r="BK126" s="165">
        <f t="shared" si="9"/>
        <v>0</v>
      </c>
      <c r="BL126" s="19" t="s">
        <v>390</v>
      </c>
      <c r="BM126" s="164" t="s">
        <v>1940</v>
      </c>
    </row>
    <row r="127" spans="1:65" s="2" customFormat="1" ht="24">
      <c r="A127" s="34"/>
      <c r="B127" s="151"/>
      <c r="C127" s="166" t="s">
        <v>178</v>
      </c>
      <c r="D127" s="166" t="s">
        <v>169</v>
      </c>
      <c r="E127" s="167" t="s">
        <v>1941</v>
      </c>
      <c r="F127" s="242" t="s">
        <v>2350</v>
      </c>
      <c r="G127" s="169" t="s">
        <v>188</v>
      </c>
      <c r="H127" s="170">
        <v>40</v>
      </c>
      <c r="I127" s="171"/>
      <c r="J127" s="172">
        <f t="shared" si="0"/>
        <v>0</v>
      </c>
      <c r="K127" s="173"/>
      <c r="L127" s="174"/>
      <c r="M127" s="175" t="s">
        <v>1</v>
      </c>
      <c r="N127" s="176" t="s">
        <v>37</v>
      </c>
      <c r="O127" s="60"/>
      <c r="P127" s="162">
        <f t="shared" si="1"/>
        <v>0</v>
      </c>
      <c r="Q127" s="162">
        <v>0</v>
      </c>
      <c r="R127" s="162">
        <f t="shared" si="2"/>
        <v>0</v>
      </c>
      <c r="S127" s="162">
        <v>0</v>
      </c>
      <c r="T127" s="163">
        <f t="shared" si="3"/>
        <v>0</v>
      </c>
      <c r="U127" s="34"/>
      <c r="V127" s="34"/>
      <c r="W127" s="34"/>
      <c r="X127" s="34"/>
      <c r="Y127" s="34"/>
      <c r="Z127" s="34"/>
      <c r="AA127" s="34"/>
      <c r="AB127" s="34"/>
      <c r="AC127" s="34"/>
      <c r="AD127" s="34"/>
      <c r="AE127" s="34"/>
      <c r="AR127" s="164" t="s">
        <v>1479</v>
      </c>
      <c r="AT127" s="164" t="s">
        <v>169</v>
      </c>
      <c r="AU127" s="164" t="s">
        <v>72</v>
      </c>
      <c r="AY127" s="19" t="s">
        <v>152</v>
      </c>
      <c r="BE127" s="165">
        <f t="shared" si="4"/>
        <v>0</v>
      </c>
      <c r="BF127" s="165">
        <f t="shared" si="5"/>
        <v>0</v>
      </c>
      <c r="BG127" s="165">
        <f t="shared" si="6"/>
        <v>0</v>
      </c>
      <c r="BH127" s="165">
        <f t="shared" si="7"/>
        <v>0</v>
      </c>
      <c r="BI127" s="165">
        <f t="shared" si="8"/>
        <v>0</v>
      </c>
      <c r="BJ127" s="19" t="s">
        <v>80</v>
      </c>
      <c r="BK127" s="165">
        <f t="shared" si="9"/>
        <v>0</v>
      </c>
      <c r="BL127" s="19" t="s">
        <v>391</v>
      </c>
      <c r="BM127" s="164" t="s">
        <v>1942</v>
      </c>
    </row>
    <row r="128" spans="1:65" s="2" customFormat="1" ht="24">
      <c r="A128" s="34"/>
      <c r="B128" s="151"/>
      <c r="C128" s="166" t="s">
        <v>168</v>
      </c>
      <c r="D128" s="166" t="s">
        <v>169</v>
      </c>
      <c r="E128" s="167" t="s">
        <v>1943</v>
      </c>
      <c r="F128" s="242" t="s">
        <v>2351</v>
      </c>
      <c r="G128" s="169" t="s">
        <v>188</v>
      </c>
      <c r="H128" s="170">
        <v>40</v>
      </c>
      <c r="I128" s="171"/>
      <c r="J128" s="172">
        <f t="shared" si="0"/>
        <v>0</v>
      </c>
      <c r="K128" s="173"/>
      <c r="L128" s="174"/>
      <c r="M128" s="175" t="s">
        <v>1</v>
      </c>
      <c r="N128" s="176" t="s">
        <v>37</v>
      </c>
      <c r="O128" s="60"/>
      <c r="P128" s="162">
        <f t="shared" si="1"/>
        <v>0</v>
      </c>
      <c r="Q128" s="162">
        <v>0</v>
      </c>
      <c r="R128" s="162">
        <f t="shared" si="2"/>
        <v>0</v>
      </c>
      <c r="S128" s="162">
        <v>0</v>
      </c>
      <c r="T128" s="163">
        <f t="shared" si="3"/>
        <v>0</v>
      </c>
      <c r="U128" s="34"/>
      <c r="V128" s="34"/>
      <c r="W128" s="34"/>
      <c r="X128" s="34"/>
      <c r="Y128" s="34"/>
      <c r="Z128" s="34"/>
      <c r="AA128" s="34"/>
      <c r="AB128" s="34"/>
      <c r="AC128" s="34"/>
      <c r="AD128" s="34"/>
      <c r="AE128" s="34"/>
      <c r="AR128" s="164" t="s">
        <v>168</v>
      </c>
      <c r="AT128" s="164" t="s">
        <v>169</v>
      </c>
      <c r="AU128" s="164" t="s">
        <v>72</v>
      </c>
      <c r="AY128" s="19" t="s">
        <v>152</v>
      </c>
      <c r="BE128" s="165">
        <f t="shared" si="4"/>
        <v>0</v>
      </c>
      <c r="BF128" s="165">
        <f t="shared" si="5"/>
        <v>0</v>
      </c>
      <c r="BG128" s="165">
        <f t="shared" si="6"/>
        <v>0</v>
      </c>
      <c r="BH128" s="165">
        <f t="shared" si="7"/>
        <v>0</v>
      </c>
      <c r="BI128" s="165">
        <f t="shared" si="8"/>
        <v>0</v>
      </c>
      <c r="BJ128" s="19" t="s">
        <v>80</v>
      </c>
      <c r="BK128" s="165">
        <f t="shared" si="9"/>
        <v>0</v>
      </c>
      <c r="BL128" s="19" t="s">
        <v>159</v>
      </c>
      <c r="BM128" s="164" t="s">
        <v>1944</v>
      </c>
    </row>
    <row r="129" spans="1:65" s="2" customFormat="1" ht="24">
      <c r="A129" s="34"/>
      <c r="B129" s="151"/>
      <c r="C129" s="166" t="s">
        <v>185</v>
      </c>
      <c r="D129" s="166" t="s">
        <v>169</v>
      </c>
      <c r="E129" s="167" t="s">
        <v>1945</v>
      </c>
      <c r="F129" s="242" t="s">
        <v>2352</v>
      </c>
      <c r="G129" s="169" t="s">
        <v>188</v>
      </c>
      <c r="H129" s="170">
        <v>4</v>
      </c>
      <c r="I129" s="171"/>
      <c r="J129" s="172">
        <f t="shared" si="0"/>
        <v>0</v>
      </c>
      <c r="K129" s="173"/>
      <c r="L129" s="174"/>
      <c r="M129" s="175" t="s">
        <v>1</v>
      </c>
      <c r="N129" s="176" t="s">
        <v>37</v>
      </c>
      <c r="O129" s="60"/>
      <c r="P129" s="162">
        <f t="shared" si="1"/>
        <v>0</v>
      </c>
      <c r="Q129" s="162">
        <v>0</v>
      </c>
      <c r="R129" s="162">
        <f t="shared" si="2"/>
        <v>0</v>
      </c>
      <c r="S129" s="162">
        <v>0</v>
      </c>
      <c r="T129" s="163">
        <f t="shared" si="3"/>
        <v>0</v>
      </c>
      <c r="U129" s="34"/>
      <c r="V129" s="34"/>
      <c r="W129" s="34"/>
      <c r="X129" s="34"/>
      <c r="Y129" s="34"/>
      <c r="Z129" s="34"/>
      <c r="AA129" s="34"/>
      <c r="AB129" s="34"/>
      <c r="AC129" s="34"/>
      <c r="AD129" s="34"/>
      <c r="AE129" s="34"/>
      <c r="AR129" s="164" t="s">
        <v>390</v>
      </c>
      <c r="AT129" s="164" t="s">
        <v>169</v>
      </c>
      <c r="AU129" s="164" t="s">
        <v>72</v>
      </c>
      <c r="AY129" s="19" t="s">
        <v>152</v>
      </c>
      <c r="BE129" s="165">
        <f t="shared" si="4"/>
        <v>0</v>
      </c>
      <c r="BF129" s="165">
        <f t="shared" si="5"/>
        <v>0</v>
      </c>
      <c r="BG129" s="165">
        <f t="shared" si="6"/>
        <v>0</v>
      </c>
      <c r="BH129" s="165">
        <f t="shared" si="7"/>
        <v>0</v>
      </c>
      <c r="BI129" s="165">
        <f t="shared" si="8"/>
        <v>0</v>
      </c>
      <c r="BJ129" s="19" t="s">
        <v>80</v>
      </c>
      <c r="BK129" s="165">
        <f t="shared" si="9"/>
        <v>0</v>
      </c>
      <c r="BL129" s="19" t="s">
        <v>390</v>
      </c>
      <c r="BM129" s="164" t="s">
        <v>1946</v>
      </c>
    </row>
    <row r="130" spans="1:65" s="2" customFormat="1" ht="24">
      <c r="A130" s="34"/>
      <c r="B130" s="151"/>
      <c r="C130" s="166" t="s">
        <v>190</v>
      </c>
      <c r="D130" s="166" t="s">
        <v>169</v>
      </c>
      <c r="E130" s="167" t="s">
        <v>1947</v>
      </c>
      <c r="F130" s="242" t="s">
        <v>2353</v>
      </c>
      <c r="G130" s="169" t="s">
        <v>188</v>
      </c>
      <c r="H130" s="170">
        <v>6</v>
      </c>
      <c r="I130" s="171"/>
      <c r="J130" s="172">
        <f t="shared" si="0"/>
        <v>0</v>
      </c>
      <c r="K130" s="173"/>
      <c r="L130" s="174"/>
      <c r="M130" s="175" t="s">
        <v>1</v>
      </c>
      <c r="N130" s="176" t="s">
        <v>37</v>
      </c>
      <c r="O130" s="60"/>
      <c r="P130" s="162">
        <f t="shared" si="1"/>
        <v>0</v>
      </c>
      <c r="Q130" s="162">
        <v>0</v>
      </c>
      <c r="R130" s="162">
        <f t="shared" si="2"/>
        <v>0</v>
      </c>
      <c r="S130" s="162">
        <v>0</v>
      </c>
      <c r="T130" s="163">
        <f t="shared" si="3"/>
        <v>0</v>
      </c>
      <c r="U130" s="34"/>
      <c r="V130" s="34"/>
      <c r="W130" s="34"/>
      <c r="X130" s="34"/>
      <c r="Y130" s="34"/>
      <c r="Z130" s="34"/>
      <c r="AA130" s="34"/>
      <c r="AB130" s="34"/>
      <c r="AC130" s="34"/>
      <c r="AD130" s="34"/>
      <c r="AE130" s="34"/>
      <c r="AR130" s="164" t="s">
        <v>390</v>
      </c>
      <c r="AT130" s="164" t="s">
        <v>169</v>
      </c>
      <c r="AU130" s="164" t="s">
        <v>72</v>
      </c>
      <c r="AY130" s="19" t="s">
        <v>152</v>
      </c>
      <c r="BE130" s="165">
        <f t="shared" si="4"/>
        <v>0</v>
      </c>
      <c r="BF130" s="165">
        <f t="shared" si="5"/>
        <v>0</v>
      </c>
      <c r="BG130" s="165">
        <f t="shared" si="6"/>
        <v>0</v>
      </c>
      <c r="BH130" s="165">
        <f t="shared" si="7"/>
        <v>0</v>
      </c>
      <c r="BI130" s="165">
        <f t="shared" si="8"/>
        <v>0</v>
      </c>
      <c r="BJ130" s="19" t="s">
        <v>80</v>
      </c>
      <c r="BK130" s="165">
        <f t="shared" si="9"/>
        <v>0</v>
      </c>
      <c r="BL130" s="19" t="s">
        <v>390</v>
      </c>
      <c r="BM130" s="164" t="s">
        <v>1948</v>
      </c>
    </row>
    <row r="131" spans="1:65" s="2" customFormat="1" ht="24">
      <c r="A131" s="34"/>
      <c r="B131" s="151"/>
      <c r="C131" s="166" t="s">
        <v>195</v>
      </c>
      <c r="D131" s="166" t="s">
        <v>169</v>
      </c>
      <c r="E131" s="167" t="s">
        <v>1949</v>
      </c>
      <c r="F131" s="242" t="s">
        <v>2354</v>
      </c>
      <c r="G131" s="169" t="s">
        <v>188</v>
      </c>
      <c r="H131" s="170">
        <v>2</v>
      </c>
      <c r="I131" s="171"/>
      <c r="J131" s="172">
        <f t="shared" si="0"/>
        <v>0</v>
      </c>
      <c r="K131" s="173"/>
      <c r="L131" s="174"/>
      <c r="M131" s="175" t="s">
        <v>1</v>
      </c>
      <c r="N131" s="176" t="s">
        <v>37</v>
      </c>
      <c r="O131" s="60"/>
      <c r="P131" s="162">
        <f t="shared" si="1"/>
        <v>0</v>
      </c>
      <c r="Q131" s="162">
        <v>0</v>
      </c>
      <c r="R131" s="162">
        <f t="shared" si="2"/>
        <v>0</v>
      </c>
      <c r="S131" s="162">
        <v>0</v>
      </c>
      <c r="T131" s="163">
        <f t="shared" si="3"/>
        <v>0</v>
      </c>
      <c r="U131" s="34"/>
      <c r="V131" s="34"/>
      <c r="W131" s="34"/>
      <c r="X131" s="34"/>
      <c r="Y131" s="34"/>
      <c r="Z131" s="34"/>
      <c r="AA131" s="34"/>
      <c r="AB131" s="34"/>
      <c r="AC131" s="34"/>
      <c r="AD131" s="34"/>
      <c r="AE131" s="34"/>
      <c r="AR131" s="164" t="s">
        <v>425</v>
      </c>
      <c r="AT131" s="164" t="s">
        <v>169</v>
      </c>
      <c r="AU131" s="164" t="s">
        <v>72</v>
      </c>
      <c r="AY131" s="19" t="s">
        <v>152</v>
      </c>
      <c r="BE131" s="165">
        <f t="shared" si="4"/>
        <v>0</v>
      </c>
      <c r="BF131" s="165">
        <f t="shared" si="5"/>
        <v>0</v>
      </c>
      <c r="BG131" s="165">
        <f t="shared" si="6"/>
        <v>0</v>
      </c>
      <c r="BH131" s="165">
        <f t="shared" si="7"/>
        <v>0</v>
      </c>
      <c r="BI131" s="165">
        <f t="shared" si="8"/>
        <v>0</v>
      </c>
      <c r="BJ131" s="19" t="s">
        <v>80</v>
      </c>
      <c r="BK131" s="165">
        <f t="shared" si="9"/>
        <v>0</v>
      </c>
      <c r="BL131" s="19" t="s">
        <v>425</v>
      </c>
      <c r="BM131" s="164" t="s">
        <v>1950</v>
      </c>
    </row>
    <row r="132" spans="1:65" s="2" customFormat="1" ht="24">
      <c r="A132" s="34"/>
      <c r="B132" s="151"/>
      <c r="C132" s="166" t="s">
        <v>199</v>
      </c>
      <c r="D132" s="166" t="s">
        <v>169</v>
      </c>
      <c r="E132" s="167" t="s">
        <v>1951</v>
      </c>
      <c r="F132" s="242" t="s">
        <v>2355</v>
      </c>
      <c r="G132" s="169" t="s">
        <v>188</v>
      </c>
      <c r="H132" s="170">
        <v>6</v>
      </c>
      <c r="I132" s="171"/>
      <c r="J132" s="172">
        <f t="shared" si="0"/>
        <v>0</v>
      </c>
      <c r="K132" s="173"/>
      <c r="L132" s="174"/>
      <c r="M132" s="175" t="s">
        <v>1</v>
      </c>
      <c r="N132" s="176" t="s">
        <v>37</v>
      </c>
      <c r="O132" s="60"/>
      <c r="P132" s="162">
        <f t="shared" si="1"/>
        <v>0</v>
      </c>
      <c r="Q132" s="162">
        <v>0</v>
      </c>
      <c r="R132" s="162">
        <f t="shared" si="2"/>
        <v>0</v>
      </c>
      <c r="S132" s="162">
        <v>0</v>
      </c>
      <c r="T132" s="163">
        <f t="shared" si="3"/>
        <v>0</v>
      </c>
      <c r="U132" s="34"/>
      <c r="V132" s="34"/>
      <c r="W132" s="34"/>
      <c r="X132" s="34"/>
      <c r="Y132" s="34"/>
      <c r="Z132" s="34"/>
      <c r="AA132" s="34"/>
      <c r="AB132" s="34"/>
      <c r="AC132" s="34"/>
      <c r="AD132" s="34"/>
      <c r="AE132" s="34"/>
      <c r="AR132" s="164" t="s">
        <v>425</v>
      </c>
      <c r="AT132" s="164" t="s">
        <v>169</v>
      </c>
      <c r="AU132" s="164" t="s">
        <v>72</v>
      </c>
      <c r="AY132" s="19" t="s">
        <v>152</v>
      </c>
      <c r="BE132" s="165">
        <f t="shared" si="4"/>
        <v>0</v>
      </c>
      <c r="BF132" s="165">
        <f t="shared" si="5"/>
        <v>0</v>
      </c>
      <c r="BG132" s="165">
        <f t="shared" si="6"/>
        <v>0</v>
      </c>
      <c r="BH132" s="165">
        <f t="shared" si="7"/>
        <v>0</v>
      </c>
      <c r="BI132" s="165">
        <f t="shared" si="8"/>
        <v>0</v>
      </c>
      <c r="BJ132" s="19" t="s">
        <v>80</v>
      </c>
      <c r="BK132" s="165">
        <f t="shared" si="9"/>
        <v>0</v>
      </c>
      <c r="BL132" s="19" t="s">
        <v>425</v>
      </c>
      <c r="BM132" s="164" t="s">
        <v>1952</v>
      </c>
    </row>
    <row r="133" spans="1:65" s="2" customFormat="1" ht="24">
      <c r="A133" s="34"/>
      <c r="B133" s="151"/>
      <c r="C133" s="166" t="s">
        <v>203</v>
      </c>
      <c r="D133" s="166" t="s">
        <v>169</v>
      </c>
      <c r="E133" s="167" t="s">
        <v>1953</v>
      </c>
      <c r="F133" s="242" t="s">
        <v>2356</v>
      </c>
      <c r="G133" s="169" t="s">
        <v>188</v>
      </c>
      <c r="H133" s="170">
        <v>6</v>
      </c>
      <c r="I133" s="171"/>
      <c r="J133" s="172">
        <f t="shared" si="0"/>
        <v>0</v>
      </c>
      <c r="K133" s="173"/>
      <c r="L133" s="174"/>
      <c r="M133" s="175" t="s">
        <v>1</v>
      </c>
      <c r="N133" s="176" t="s">
        <v>37</v>
      </c>
      <c r="O133" s="60"/>
      <c r="P133" s="162">
        <f t="shared" si="1"/>
        <v>0</v>
      </c>
      <c r="Q133" s="162">
        <v>0</v>
      </c>
      <c r="R133" s="162">
        <f t="shared" si="2"/>
        <v>0</v>
      </c>
      <c r="S133" s="162">
        <v>0</v>
      </c>
      <c r="T133" s="163">
        <f t="shared" si="3"/>
        <v>0</v>
      </c>
      <c r="U133" s="34"/>
      <c r="V133" s="34"/>
      <c r="W133" s="34"/>
      <c r="X133" s="34"/>
      <c r="Y133" s="34"/>
      <c r="Z133" s="34"/>
      <c r="AA133" s="34"/>
      <c r="AB133" s="34"/>
      <c r="AC133" s="34"/>
      <c r="AD133" s="34"/>
      <c r="AE133" s="34"/>
      <c r="AR133" s="164" t="s">
        <v>425</v>
      </c>
      <c r="AT133" s="164" t="s">
        <v>169</v>
      </c>
      <c r="AU133" s="164" t="s">
        <v>72</v>
      </c>
      <c r="AY133" s="19" t="s">
        <v>152</v>
      </c>
      <c r="BE133" s="165">
        <f t="shared" si="4"/>
        <v>0</v>
      </c>
      <c r="BF133" s="165">
        <f t="shared" si="5"/>
        <v>0</v>
      </c>
      <c r="BG133" s="165">
        <f t="shared" si="6"/>
        <v>0</v>
      </c>
      <c r="BH133" s="165">
        <f t="shared" si="7"/>
        <v>0</v>
      </c>
      <c r="BI133" s="165">
        <f t="shared" si="8"/>
        <v>0</v>
      </c>
      <c r="BJ133" s="19" t="s">
        <v>80</v>
      </c>
      <c r="BK133" s="165">
        <f t="shared" si="9"/>
        <v>0</v>
      </c>
      <c r="BL133" s="19" t="s">
        <v>425</v>
      </c>
      <c r="BM133" s="164" t="s">
        <v>1954</v>
      </c>
    </row>
    <row r="134" spans="1:65" s="2" customFormat="1" ht="24.2" customHeight="1">
      <c r="A134" s="34"/>
      <c r="B134" s="151"/>
      <c r="C134" s="166" t="s">
        <v>207</v>
      </c>
      <c r="D134" s="166" t="s">
        <v>169</v>
      </c>
      <c r="E134" s="167" t="s">
        <v>1955</v>
      </c>
      <c r="F134" s="242" t="s">
        <v>2357</v>
      </c>
      <c r="G134" s="169" t="s">
        <v>188</v>
      </c>
      <c r="H134" s="170">
        <v>2</v>
      </c>
      <c r="I134" s="171"/>
      <c r="J134" s="172">
        <f t="shared" si="0"/>
        <v>0</v>
      </c>
      <c r="K134" s="173"/>
      <c r="L134" s="174"/>
      <c r="M134" s="175" t="s">
        <v>1</v>
      </c>
      <c r="N134" s="176" t="s">
        <v>37</v>
      </c>
      <c r="O134" s="60"/>
      <c r="P134" s="162">
        <f t="shared" si="1"/>
        <v>0</v>
      </c>
      <c r="Q134" s="162">
        <v>0</v>
      </c>
      <c r="R134" s="162">
        <f t="shared" si="2"/>
        <v>0</v>
      </c>
      <c r="S134" s="162">
        <v>0</v>
      </c>
      <c r="T134" s="163">
        <f t="shared" si="3"/>
        <v>0</v>
      </c>
      <c r="U134" s="34"/>
      <c r="V134" s="34"/>
      <c r="W134" s="34"/>
      <c r="X134" s="34"/>
      <c r="Y134" s="34"/>
      <c r="Z134" s="34"/>
      <c r="AA134" s="34"/>
      <c r="AB134" s="34"/>
      <c r="AC134" s="34"/>
      <c r="AD134" s="34"/>
      <c r="AE134" s="34"/>
      <c r="AR134" s="164" t="s">
        <v>425</v>
      </c>
      <c r="AT134" s="164" t="s">
        <v>169</v>
      </c>
      <c r="AU134" s="164" t="s">
        <v>72</v>
      </c>
      <c r="AY134" s="19" t="s">
        <v>152</v>
      </c>
      <c r="BE134" s="165">
        <f t="shared" si="4"/>
        <v>0</v>
      </c>
      <c r="BF134" s="165">
        <f t="shared" si="5"/>
        <v>0</v>
      </c>
      <c r="BG134" s="165">
        <f t="shared" si="6"/>
        <v>0</v>
      </c>
      <c r="BH134" s="165">
        <f t="shared" si="7"/>
        <v>0</v>
      </c>
      <c r="BI134" s="165">
        <f t="shared" si="8"/>
        <v>0</v>
      </c>
      <c r="BJ134" s="19" t="s">
        <v>80</v>
      </c>
      <c r="BK134" s="165">
        <f t="shared" si="9"/>
        <v>0</v>
      </c>
      <c r="BL134" s="19" t="s">
        <v>425</v>
      </c>
      <c r="BM134" s="164" t="s">
        <v>1956</v>
      </c>
    </row>
    <row r="135" spans="1:65" s="2" customFormat="1" ht="16.5" customHeight="1">
      <c r="A135" s="34"/>
      <c r="B135" s="151"/>
      <c r="C135" s="166" t="s">
        <v>8</v>
      </c>
      <c r="D135" s="166" t="s">
        <v>169</v>
      </c>
      <c r="E135" s="167" t="s">
        <v>1957</v>
      </c>
      <c r="F135" s="242" t="s">
        <v>2358</v>
      </c>
      <c r="G135" s="169" t="s">
        <v>188</v>
      </c>
      <c r="H135" s="170">
        <v>2</v>
      </c>
      <c r="I135" s="171"/>
      <c r="J135" s="172">
        <f t="shared" si="0"/>
        <v>0</v>
      </c>
      <c r="K135" s="173"/>
      <c r="L135" s="174"/>
      <c r="M135" s="175" t="s">
        <v>1</v>
      </c>
      <c r="N135" s="176" t="s">
        <v>37</v>
      </c>
      <c r="O135" s="60"/>
      <c r="P135" s="162">
        <f t="shared" si="1"/>
        <v>0</v>
      </c>
      <c r="Q135" s="162">
        <v>0</v>
      </c>
      <c r="R135" s="162">
        <f t="shared" si="2"/>
        <v>0</v>
      </c>
      <c r="S135" s="162">
        <v>0</v>
      </c>
      <c r="T135" s="163">
        <f t="shared" si="3"/>
        <v>0</v>
      </c>
      <c r="U135" s="34"/>
      <c r="V135" s="34"/>
      <c r="W135" s="34"/>
      <c r="X135" s="34"/>
      <c r="Y135" s="34"/>
      <c r="Z135" s="34"/>
      <c r="AA135" s="34"/>
      <c r="AB135" s="34"/>
      <c r="AC135" s="34"/>
      <c r="AD135" s="34"/>
      <c r="AE135" s="34"/>
      <c r="AR135" s="164" t="s">
        <v>168</v>
      </c>
      <c r="AT135" s="164" t="s">
        <v>169</v>
      </c>
      <c r="AU135" s="164" t="s">
        <v>72</v>
      </c>
      <c r="AY135" s="19" t="s">
        <v>152</v>
      </c>
      <c r="BE135" s="165">
        <f t="shared" si="4"/>
        <v>0</v>
      </c>
      <c r="BF135" s="165">
        <f t="shared" si="5"/>
        <v>0</v>
      </c>
      <c r="BG135" s="165">
        <f t="shared" si="6"/>
        <v>0</v>
      </c>
      <c r="BH135" s="165">
        <f t="shared" si="7"/>
        <v>0</v>
      </c>
      <c r="BI135" s="165">
        <f t="shared" si="8"/>
        <v>0</v>
      </c>
      <c r="BJ135" s="19" t="s">
        <v>80</v>
      </c>
      <c r="BK135" s="165">
        <f t="shared" si="9"/>
        <v>0</v>
      </c>
      <c r="BL135" s="19" t="s">
        <v>159</v>
      </c>
      <c r="BM135" s="164" t="s">
        <v>1958</v>
      </c>
    </row>
    <row r="136" spans="1:65" s="2" customFormat="1" ht="16.5" customHeight="1">
      <c r="A136" s="34"/>
      <c r="B136" s="151"/>
      <c r="C136" s="166" t="s">
        <v>214</v>
      </c>
      <c r="D136" s="166" t="s">
        <v>169</v>
      </c>
      <c r="E136" s="167" t="s">
        <v>1959</v>
      </c>
      <c r="F136" s="242" t="s">
        <v>2359</v>
      </c>
      <c r="G136" s="169" t="s">
        <v>188</v>
      </c>
      <c r="H136" s="170">
        <v>2</v>
      </c>
      <c r="I136" s="171"/>
      <c r="J136" s="172">
        <f t="shared" si="0"/>
        <v>0</v>
      </c>
      <c r="K136" s="173"/>
      <c r="L136" s="174"/>
      <c r="M136" s="175" t="s">
        <v>1</v>
      </c>
      <c r="N136" s="176" t="s">
        <v>37</v>
      </c>
      <c r="O136" s="60"/>
      <c r="P136" s="162">
        <f t="shared" si="1"/>
        <v>0</v>
      </c>
      <c r="Q136" s="162">
        <v>0</v>
      </c>
      <c r="R136" s="162">
        <f t="shared" si="2"/>
        <v>0</v>
      </c>
      <c r="S136" s="162">
        <v>0</v>
      </c>
      <c r="T136" s="163">
        <f t="shared" si="3"/>
        <v>0</v>
      </c>
      <c r="U136" s="34"/>
      <c r="V136" s="34"/>
      <c r="W136" s="34"/>
      <c r="X136" s="34"/>
      <c r="Y136" s="34"/>
      <c r="Z136" s="34"/>
      <c r="AA136" s="34"/>
      <c r="AB136" s="34"/>
      <c r="AC136" s="34"/>
      <c r="AD136" s="34"/>
      <c r="AE136" s="34"/>
      <c r="AR136" s="164" t="s">
        <v>390</v>
      </c>
      <c r="AT136" s="164" t="s">
        <v>169</v>
      </c>
      <c r="AU136" s="164" t="s">
        <v>72</v>
      </c>
      <c r="AY136" s="19" t="s">
        <v>152</v>
      </c>
      <c r="BE136" s="165">
        <f t="shared" si="4"/>
        <v>0</v>
      </c>
      <c r="BF136" s="165">
        <f t="shared" si="5"/>
        <v>0</v>
      </c>
      <c r="BG136" s="165">
        <f t="shared" si="6"/>
        <v>0</v>
      </c>
      <c r="BH136" s="165">
        <f t="shared" si="7"/>
        <v>0</v>
      </c>
      <c r="BI136" s="165">
        <f t="shared" si="8"/>
        <v>0</v>
      </c>
      <c r="BJ136" s="19" t="s">
        <v>80</v>
      </c>
      <c r="BK136" s="165">
        <f t="shared" si="9"/>
        <v>0</v>
      </c>
      <c r="BL136" s="19" t="s">
        <v>390</v>
      </c>
      <c r="BM136" s="164" t="s">
        <v>1960</v>
      </c>
    </row>
    <row r="137" spans="1:65" s="2" customFormat="1" ht="16.5" customHeight="1">
      <c r="A137" s="34"/>
      <c r="B137" s="151"/>
      <c r="C137" s="166" t="s">
        <v>218</v>
      </c>
      <c r="D137" s="166" t="s">
        <v>169</v>
      </c>
      <c r="E137" s="167" t="s">
        <v>1961</v>
      </c>
      <c r="F137" s="242" t="s">
        <v>2360</v>
      </c>
      <c r="G137" s="169" t="s">
        <v>188</v>
      </c>
      <c r="H137" s="170">
        <v>2</v>
      </c>
      <c r="I137" s="171"/>
      <c r="J137" s="172">
        <f t="shared" si="0"/>
        <v>0</v>
      </c>
      <c r="K137" s="173"/>
      <c r="L137" s="174"/>
      <c r="M137" s="175" t="s">
        <v>1</v>
      </c>
      <c r="N137" s="176" t="s">
        <v>37</v>
      </c>
      <c r="O137" s="60"/>
      <c r="P137" s="162">
        <f t="shared" si="1"/>
        <v>0</v>
      </c>
      <c r="Q137" s="162">
        <v>0</v>
      </c>
      <c r="R137" s="162">
        <f t="shared" si="2"/>
        <v>0</v>
      </c>
      <c r="S137" s="162">
        <v>0</v>
      </c>
      <c r="T137" s="163">
        <f t="shared" si="3"/>
        <v>0</v>
      </c>
      <c r="U137" s="34"/>
      <c r="V137" s="34"/>
      <c r="W137" s="34"/>
      <c r="X137" s="34"/>
      <c r="Y137" s="34"/>
      <c r="Z137" s="34"/>
      <c r="AA137" s="34"/>
      <c r="AB137" s="34"/>
      <c r="AC137" s="34"/>
      <c r="AD137" s="34"/>
      <c r="AE137" s="34"/>
      <c r="AR137" s="164" t="s">
        <v>390</v>
      </c>
      <c r="AT137" s="164" t="s">
        <v>169</v>
      </c>
      <c r="AU137" s="164" t="s">
        <v>72</v>
      </c>
      <c r="AY137" s="19" t="s">
        <v>152</v>
      </c>
      <c r="BE137" s="165">
        <f t="shared" si="4"/>
        <v>0</v>
      </c>
      <c r="BF137" s="165">
        <f t="shared" si="5"/>
        <v>0</v>
      </c>
      <c r="BG137" s="165">
        <f t="shared" si="6"/>
        <v>0</v>
      </c>
      <c r="BH137" s="165">
        <f t="shared" si="7"/>
        <v>0</v>
      </c>
      <c r="BI137" s="165">
        <f t="shared" si="8"/>
        <v>0</v>
      </c>
      <c r="BJ137" s="19" t="s">
        <v>80</v>
      </c>
      <c r="BK137" s="165">
        <f t="shared" si="9"/>
        <v>0</v>
      </c>
      <c r="BL137" s="19" t="s">
        <v>390</v>
      </c>
      <c r="BM137" s="164" t="s">
        <v>1962</v>
      </c>
    </row>
    <row r="138" spans="1:65" s="2" customFormat="1" ht="24">
      <c r="A138" s="34"/>
      <c r="B138" s="151"/>
      <c r="C138" s="166" t="s">
        <v>184</v>
      </c>
      <c r="D138" s="166" t="s">
        <v>169</v>
      </c>
      <c r="E138" s="167" t="s">
        <v>1963</v>
      </c>
      <c r="F138" s="242" t="s">
        <v>2361</v>
      </c>
      <c r="G138" s="169" t="s">
        <v>188</v>
      </c>
      <c r="H138" s="170">
        <v>2</v>
      </c>
      <c r="I138" s="171"/>
      <c r="J138" s="172">
        <f t="shared" si="0"/>
        <v>0</v>
      </c>
      <c r="K138" s="173"/>
      <c r="L138" s="174"/>
      <c r="M138" s="175" t="s">
        <v>1</v>
      </c>
      <c r="N138" s="176" t="s">
        <v>37</v>
      </c>
      <c r="O138" s="60"/>
      <c r="P138" s="162">
        <f t="shared" si="1"/>
        <v>0</v>
      </c>
      <c r="Q138" s="162">
        <v>0</v>
      </c>
      <c r="R138" s="162">
        <f t="shared" si="2"/>
        <v>0</v>
      </c>
      <c r="S138" s="162">
        <v>0</v>
      </c>
      <c r="T138" s="163">
        <f t="shared" si="3"/>
        <v>0</v>
      </c>
      <c r="U138" s="34"/>
      <c r="V138" s="34"/>
      <c r="W138" s="34"/>
      <c r="X138" s="34"/>
      <c r="Y138" s="34"/>
      <c r="Z138" s="34"/>
      <c r="AA138" s="34"/>
      <c r="AB138" s="34"/>
      <c r="AC138" s="34"/>
      <c r="AD138" s="34"/>
      <c r="AE138" s="34"/>
      <c r="AR138" s="164" t="s">
        <v>390</v>
      </c>
      <c r="AT138" s="164" t="s">
        <v>169</v>
      </c>
      <c r="AU138" s="164" t="s">
        <v>72</v>
      </c>
      <c r="AY138" s="19" t="s">
        <v>152</v>
      </c>
      <c r="BE138" s="165">
        <f t="shared" si="4"/>
        <v>0</v>
      </c>
      <c r="BF138" s="165">
        <f t="shared" si="5"/>
        <v>0</v>
      </c>
      <c r="BG138" s="165">
        <f t="shared" si="6"/>
        <v>0</v>
      </c>
      <c r="BH138" s="165">
        <f t="shared" si="7"/>
        <v>0</v>
      </c>
      <c r="BI138" s="165">
        <f t="shared" si="8"/>
        <v>0</v>
      </c>
      <c r="BJ138" s="19" t="s">
        <v>80</v>
      </c>
      <c r="BK138" s="165">
        <f t="shared" si="9"/>
        <v>0</v>
      </c>
      <c r="BL138" s="19" t="s">
        <v>390</v>
      </c>
      <c r="BM138" s="164" t="s">
        <v>1964</v>
      </c>
    </row>
    <row r="139" spans="1:65" s="2" customFormat="1" ht="24">
      <c r="A139" s="34"/>
      <c r="B139" s="151"/>
      <c r="C139" s="166" t="s">
        <v>225</v>
      </c>
      <c r="D139" s="166" t="s">
        <v>169</v>
      </c>
      <c r="E139" s="167" t="s">
        <v>1965</v>
      </c>
      <c r="F139" s="242" t="s">
        <v>2362</v>
      </c>
      <c r="G139" s="169" t="s">
        <v>188</v>
      </c>
      <c r="H139" s="170">
        <v>2</v>
      </c>
      <c r="I139" s="171"/>
      <c r="J139" s="172">
        <f t="shared" si="0"/>
        <v>0</v>
      </c>
      <c r="K139" s="173"/>
      <c r="L139" s="174"/>
      <c r="M139" s="175" t="s">
        <v>1</v>
      </c>
      <c r="N139" s="176" t="s">
        <v>37</v>
      </c>
      <c r="O139" s="60"/>
      <c r="P139" s="162">
        <f t="shared" si="1"/>
        <v>0</v>
      </c>
      <c r="Q139" s="162">
        <v>0</v>
      </c>
      <c r="R139" s="162">
        <f t="shared" si="2"/>
        <v>0</v>
      </c>
      <c r="S139" s="162">
        <v>0</v>
      </c>
      <c r="T139" s="163">
        <f t="shared" si="3"/>
        <v>0</v>
      </c>
      <c r="U139" s="34"/>
      <c r="V139" s="34"/>
      <c r="W139" s="34"/>
      <c r="X139" s="34"/>
      <c r="Y139" s="34"/>
      <c r="Z139" s="34"/>
      <c r="AA139" s="34"/>
      <c r="AB139" s="34"/>
      <c r="AC139" s="34"/>
      <c r="AD139" s="34"/>
      <c r="AE139" s="34"/>
      <c r="AR139" s="164" t="s">
        <v>390</v>
      </c>
      <c r="AT139" s="164" t="s">
        <v>169</v>
      </c>
      <c r="AU139" s="164" t="s">
        <v>72</v>
      </c>
      <c r="AY139" s="19" t="s">
        <v>152</v>
      </c>
      <c r="BE139" s="165">
        <f t="shared" si="4"/>
        <v>0</v>
      </c>
      <c r="BF139" s="165">
        <f t="shared" si="5"/>
        <v>0</v>
      </c>
      <c r="BG139" s="165">
        <f t="shared" si="6"/>
        <v>0</v>
      </c>
      <c r="BH139" s="165">
        <f t="shared" si="7"/>
        <v>0</v>
      </c>
      <c r="BI139" s="165">
        <f t="shared" si="8"/>
        <v>0</v>
      </c>
      <c r="BJ139" s="19" t="s">
        <v>80</v>
      </c>
      <c r="BK139" s="165">
        <f t="shared" si="9"/>
        <v>0</v>
      </c>
      <c r="BL139" s="19" t="s">
        <v>390</v>
      </c>
      <c r="BM139" s="164" t="s">
        <v>1966</v>
      </c>
    </row>
    <row r="140" spans="1:65" s="2" customFormat="1" ht="24">
      <c r="A140" s="34"/>
      <c r="B140" s="151"/>
      <c r="C140" s="166" t="s">
        <v>189</v>
      </c>
      <c r="D140" s="166" t="s">
        <v>169</v>
      </c>
      <c r="E140" s="167" t="s">
        <v>1967</v>
      </c>
      <c r="F140" s="242" t="s">
        <v>2363</v>
      </c>
      <c r="G140" s="169" t="s">
        <v>188</v>
      </c>
      <c r="H140" s="170">
        <v>2</v>
      </c>
      <c r="I140" s="171"/>
      <c r="J140" s="172">
        <f t="shared" si="0"/>
        <v>0</v>
      </c>
      <c r="K140" s="173"/>
      <c r="L140" s="174"/>
      <c r="M140" s="175" t="s">
        <v>1</v>
      </c>
      <c r="N140" s="176" t="s">
        <v>37</v>
      </c>
      <c r="O140" s="60"/>
      <c r="P140" s="162">
        <f t="shared" si="1"/>
        <v>0</v>
      </c>
      <c r="Q140" s="162">
        <v>0</v>
      </c>
      <c r="R140" s="162">
        <f t="shared" si="2"/>
        <v>0</v>
      </c>
      <c r="S140" s="162">
        <v>0</v>
      </c>
      <c r="T140" s="163">
        <f t="shared" si="3"/>
        <v>0</v>
      </c>
      <c r="U140" s="34"/>
      <c r="V140" s="34"/>
      <c r="W140" s="34"/>
      <c r="X140" s="34"/>
      <c r="Y140" s="34"/>
      <c r="Z140" s="34"/>
      <c r="AA140" s="34"/>
      <c r="AB140" s="34"/>
      <c r="AC140" s="34"/>
      <c r="AD140" s="34"/>
      <c r="AE140" s="34"/>
      <c r="AR140" s="164" t="s">
        <v>390</v>
      </c>
      <c r="AT140" s="164" t="s">
        <v>169</v>
      </c>
      <c r="AU140" s="164" t="s">
        <v>72</v>
      </c>
      <c r="AY140" s="19" t="s">
        <v>152</v>
      </c>
      <c r="BE140" s="165">
        <f t="shared" si="4"/>
        <v>0</v>
      </c>
      <c r="BF140" s="165">
        <f t="shared" si="5"/>
        <v>0</v>
      </c>
      <c r="BG140" s="165">
        <f t="shared" si="6"/>
        <v>0</v>
      </c>
      <c r="BH140" s="165">
        <f t="shared" si="7"/>
        <v>0</v>
      </c>
      <c r="BI140" s="165">
        <f t="shared" si="8"/>
        <v>0</v>
      </c>
      <c r="BJ140" s="19" t="s">
        <v>80</v>
      </c>
      <c r="BK140" s="165">
        <f t="shared" si="9"/>
        <v>0</v>
      </c>
      <c r="BL140" s="19" t="s">
        <v>390</v>
      </c>
      <c r="BM140" s="164" t="s">
        <v>1968</v>
      </c>
    </row>
    <row r="141" spans="1:65" s="2" customFormat="1" ht="24">
      <c r="A141" s="34"/>
      <c r="B141" s="151"/>
      <c r="C141" s="166" t="s">
        <v>7</v>
      </c>
      <c r="D141" s="166" t="s">
        <v>169</v>
      </c>
      <c r="E141" s="167" t="s">
        <v>1969</v>
      </c>
      <c r="F141" s="242" t="s">
        <v>2364</v>
      </c>
      <c r="G141" s="169" t="s">
        <v>188</v>
      </c>
      <c r="H141" s="170">
        <v>2</v>
      </c>
      <c r="I141" s="171"/>
      <c r="J141" s="172">
        <f t="shared" si="0"/>
        <v>0</v>
      </c>
      <c r="K141" s="173"/>
      <c r="L141" s="174"/>
      <c r="M141" s="175" t="s">
        <v>1</v>
      </c>
      <c r="N141" s="176" t="s">
        <v>37</v>
      </c>
      <c r="O141" s="60"/>
      <c r="P141" s="162">
        <f t="shared" si="1"/>
        <v>0</v>
      </c>
      <c r="Q141" s="162">
        <v>0</v>
      </c>
      <c r="R141" s="162">
        <f t="shared" si="2"/>
        <v>0</v>
      </c>
      <c r="S141" s="162">
        <v>0</v>
      </c>
      <c r="T141" s="163">
        <f t="shared" si="3"/>
        <v>0</v>
      </c>
      <c r="U141" s="34"/>
      <c r="V141" s="34"/>
      <c r="W141" s="34"/>
      <c r="X141" s="34"/>
      <c r="Y141" s="34"/>
      <c r="Z141" s="34"/>
      <c r="AA141" s="34"/>
      <c r="AB141" s="34"/>
      <c r="AC141" s="34"/>
      <c r="AD141" s="34"/>
      <c r="AE141" s="34"/>
      <c r="AR141" s="164" t="s">
        <v>390</v>
      </c>
      <c r="AT141" s="164" t="s">
        <v>169</v>
      </c>
      <c r="AU141" s="164" t="s">
        <v>72</v>
      </c>
      <c r="AY141" s="19" t="s">
        <v>152</v>
      </c>
      <c r="BE141" s="165">
        <f t="shared" si="4"/>
        <v>0</v>
      </c>
      <c r="BF141" s="165">
        <f t="shared" si="5"/>
        <v>0</v>
      </c>
      <c r="BG141" s="165">
        <f t="shared" si="6"/>
        <v>0</v>
      </c>
      <c r="BH141" s="165">
        <f t="shared" si="7"/>
        <v>0</v>
      </c>
      <c r="BI141" s="165">
        <f t="shared" si="8"/>
        <v>0</v>
      </c>
      <c r="BJ141" s="19" t="s">
        <v>80</v>
      </c>
      <c r="BK141" s="165">
        <f t="shared" si="9"/>
        <v>0</v>
      </c>
      <c r="BL141" s="19" t="s">
        <v>390</v>
      </c>
      <c r="BM141" s="164" t="s">
        <v>1970</v>
      </c>
    </row>
    <row r="142" spans="1:65" s="2" customFormat="1" ht="24.2" customHeight="1">
      <c r="A142" s="34"/>
      <c r="B142" s="151"/>
      <c r="C142" s="166" t="s">
        <v>236</v>
      </c>
      <c r="D142" s="166" t="s">
        <v>169</v>
      </c>
      <c r="E142" s="167" t="s">
        <v>1971</v>
      </c>
      <c r="F142" s="242" t="s">
        <v>2365</v>
      </c>
      <c r="G142" s="169" t="s">
        <v>188</v>
      </c>
      <c r="H142" s="170">
        <v>8</v>
      </c>
      <c r="I142" s="171"/>
      <c r="J142" s="172">
        <f t="shared" si="0"/>
        <v>0</v>
      </c>
      <c r="K142" s="173"/>
      <c r="L142" s="174"/>
      <c r="M142" s="175" t="s">
        <v>1</v>
      </c>
      <c r="N142" s="176" t="s">
        <v>37</v>
      </c>
      <c r="O142" s="60"/>
      <c r="P142" s="162">
        <f t="shared" si="1"/>
        <v>0</v>
      </c>
      <c r="Q142" s="162">
        <v>0</v>
      </c>
      <c r="R142" s="162">
        <f t="shared" si="2"/>
        <v>0</v>
      </c>
      <c r="S142" s="162">
        <v>0</v>
      </c>
      <c r="T142" s="163">
        <f t="shared" si="3"/>
        <v>0</v>
      </c>
      <c r="U142" s="34"/>
      <c r="V142" s="34"/>
      <c r="W142" s="34"/>
      <c r="X142" s="34"/>
      <c r="Y142" s="34"/>
      <c r="Z142" s="34"/>
      <c r="AA142" s="34"/>
      <c r="AB142" s="34"/>
      <c r="AC142" s="34"/>
      <c r="AD142" s="34"/>
      <c r="AE142" s="34"/>
      <c r="AR142" s="164" t="s">
        <v>390</v>
      </c>
      <c r="AT142" s="164" t="s">
        <v>169</v>
      </c>
      <c r="AU142" s="164" t="s">
        <v>72</v>
      </c>
      <c r="AY142" s="19" t="s">
        <v>152</v>
      </c>
      <c r="BE142" s="165">
        <f t="shared" si="4"/>
        <v>0</v>
      </c>
      <c r="BF142" s="165">
        <f t="shared" si="5"/>
        <v>0</v>
      </c>
      <c r="BG142" s="165">
        <f t="shared" si="6"/>
        <v>0</v>
      </c>
      <c r="BH142" s="165">
        <f t="shared" si="7"/>
        <v>0</v>
      </c>
      <c r="BI142" s="165">
        <f t="shared" si="8"/>
        <v>0</v>
      </c>
      <c r="BJ142" s="19" t="s">
        <v>80</v>
      </c>
      <c r="BK142" s="165">
        <f t="shared" si="9"/>
        <v>0</v>
      </c>
      <c r="BL142" s="19" t="s">
        <v>390</v>
      </c>
      <c r="BM142" s="164" t="s">
        <v>1972</v>
      </c>
    </row>
    <row r="143" spans="1:65" s="2" customFormat="1" ht="24">
      <c r="A143" s="34"/>
      <c r="B143" s="151"/>
      <c r="C143" s="166" t="s">
        <v>240</v>
      </c>
      <c r="D143" s="166" t="s">
        <v>169</v>
      </c>
      <c r="E143" s="167" t="s">
        <v>1973</v>
      </c>
      <c r="F143" s="242" t="s">
        <v>2366</v>
      </c>
      <c r="G143" s="169" t="s">
        <v>188</v>
      </c>
      <c r="H143" s="170">
        <v>4</v>
      </c>
      <c r="I143" s="171"/>
      <c r="J143" s="172">
        <f t="shared" si="0"/>
        <v>0</v>
      </c>
      <c r="K143" s="173"/>
      <c r="L143" s="174"/>
      <c r="M143" s="229" t="s">
        <v>1</v>
      </c>
      <c r="N143" s="230" t="s">
        <v>37</v>
      </c>
      <c r="O143" s="179"/>
      <c r="P143" s="180">
        <f t="shared" si="1"/>
        <v>0</v>
      </c>
      <c r="Q143" s="180">
        <v>0</v>
      </c>
      <c r="R143" s="180">
        <f t="shared" si="2"/>
        <v>0</v>
      </c>
      <c r="S143" s="180">
        <v>0</v>
      </c>
      <c r="T143" s="181">
        <f t="shared" si="3"/>
        <v>0</v>
      </c>
      <c r="U143" s="34"/>
      <c r="V143" s="34"/>
      <c r="W143" s="34"/>
      <c r="X143" s="34"/>
      <c r="Y143" s="34"/>
      <c r="Z143" s="34"/>
      <c r="AA143" s="34"/>
      <c r="AB143" s="34"/>
      <c r="AC143" s="34"/>
      <c r="AD143" s="34"/>
      <c r="AE143" s="34"/>
      <c r="AR143" s="164" t="s">
        <v>390</v>
      </c>
      <c r="AT143" s="164" t="s">
        <v>169</v>
      </c>
      <c r="AU143" s="164" t="s">
        <v>72</v>
      </c>
      <c r="AY143" s="19" t="s">
        <v>152</v>
      </c>
      <c r="BE143" s="165">
        <f t="shared" si="4"/>
        <v>0</v>
      </c>
      <c r="BF143" s="165">
        <f t="shared" si="5"/>
        <v>0</v>
      </c>
      <c r="BG143" s="165">
        <f t="shared" si="6"/>
        <v>0</v>
      </c>
      <c r="BH143" s="165">
        <f t="shared" si="7"/>
        <v>0</v>
      </c>
      <c r="BI143" s="165">
        <f t="shared" si="8"/>
        <v>0</v>
      </c>
      <c r="BJ143" s="19" t="s">
        <v>80</v>
      </c>
      <c r="BK143" s="165">
        <f t="shared" si="9"/>
        <v>0</v>
      </c>
      <c r="BL143" s="19" t="s">
        <v>390</v>
      </c>
      <c r="BM143" s="164" t="s">
        <v>1974</v>
      </c>
    </row>
    <row r="144" spans="1:65" s="2" customFormat="1" ht="6.95" customHeight="1">
      <c r="A144" s="34"/>
      <c r="B144" s="49"/>
      <c r="C144" s="50"/>
      <c r="D144" s="50"/>
      <c r="E144" s="50"/>
      <c r="F144" s="50"/>
      <c r="G144" s="50"/>
      <c r="H144" s="50"/>
      <c r="I144" s="50"/>
      <c r="J144" s="50"/>
      <c r="K144" s="50"/>
      <c r="L144" s="35"/>
      <c r="M144" s="34"/>
      <c r="O144" s="34"/>
      <c r="P144" s="34"/>
      <c r="Q144" s="34"/>
      <c r="R144" s="34"/>
      <c r="S144" s="34"/>
      <c r="T144" s="34"/>
      <c r="U144" s="34"/>
      <c r="V144" s="34"/>
      <c r="W144" s="34"/>
      <c r="X144" s="34"/>
      <c r="Y144" s="34"/>
      <c r="Z144" s="34"/>
      <c r="AA144" s="34"/>
      <c r="AB144" s="34"/>
      <c r="AC144" s="34"/>
      <c r="AD144" s="34"/>
      <c r="AE144" s="34"/>
    </row>
  </sheetData>
  <autoFilter ref="C119:K143" xr:uid="{00000000-0009-0000-0000-00000A000000}"/>
  <mergeCells count="12">
    <mergeCell ref="E112:H112"/>
    <mergeCell ref="L2:V2"/>
    <mergeCell ref="E85:H85"/>
    <mergeCell ref="E87:H87"/>
    <mergeCell ref="E89:H89"/>
    <mergeCell ref="E108:H108"/>
    <mergeCell ref="E110:H110"/>
    <mergeCell ref="E7:H7"/>
    <mergeCell ref="E9:H9"/>
    <mergeCell ref="E11:H11"/>
    <mergeCell ref="E20:H20"/>
    <mergeCell ref="E29:H29"/>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2:BM211"/>
  <sheetViews>
    <sheetView showGridLines="0" workbookViewId="0"/>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4" style="1" customWidth="1"/>
    <col min="9" max="9" width="15.83203125" style="1" customWidth="1"/>
    <col min="10" max="10" width="22.33203125" style="1" customWidth="1"/>
    <col min="11" max="11" width="22.33203125" style="1" hidden="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55" t="s">
        <v>5</v>
      </c>
      <c r="M2" s="256"/>
      <c r="N2" s="256"/>
      <c r="O2" s="256"/>
      <c r="P2" s="256"/>
      <c r="Q2" s="256"/>
      <c r="R2" s="256"/>
      <c r="S2" s="256"/>
      <c r="T2" s="256"/>
      <c r="U2" s="256"/>
      <c r="V2" s="256"/>
      <c r="AT2" s="19" t="s">
        <v>117</v>
      </c>
    </row>
    <row r="3" spans="1:46" s="1" customFormat="1" ht="6.95" customHeight="1">
      <c r="B3" s="20"/>
      <c r="C3" s="21"/>
      <c r="D3" s="21"/>
      <c r="E3" s="21"/>
      <c r="F3" s="21"/>
      <c r="G3" s="21"/>
      <c r="H3" s="21"/>
      <c r="I3" s="21"/>
      <c r="J3" s="21"/>
      <c r="K3" s="21"/>
      <c r="L3" s="22"/>
      <c r="AT3" s="19" t="s">
        <v>82</v>
      </c>
    </row>
    <row r="4" spans="1:46" s="1" customFormat="1" ht="24.95" customHeight="1">
      <c r="B4" s="22"/>
      <c r="D4" s="23" t="s">
        <v>126</v>
      </c>
      <c r="L4" s="22"/>
      <c r="M4" s="100" t="s">
        <v>10</v>
      </c>
      <c r="AT4" s="19" t="s">
        <v>3</v>
      </c>
    </row>
    <row r="5" spans="1:46" s="1" customFormat="1" ht="6.95" customHeight="1">
      <c r="B5" s="22"/>
      <c r="L5" s="22"/>
    </row>
    <row r="6" spans="1:46" s="1" customFormat="1" ht="12" customHeight="1">
      <c r="B6" s="22"/>
      <c r="D6" s="29" t="s">
        <v>16</v>
      </c>
      <c r="L6" s="22"/>
    </row>
    <row r="7" spans="1:46" s="1" customFormat="1" ht="16.5" customHeight="1">
      <c r="B7" s="22"/>
      <c r="E7" s="289" t="str">
        <f>'Rekapitulace stavby'!K6</f>
        <v>Oprava kolejí výhybek a nástupišť v žst. Strážnice</v>
      </c>
      <c r="F7" s="290"/>
      <c r="G7" s="290"/>
      <c r="H7" s="290"/>
      <c r="L7" s="22"/>
    </row>
    <row r="8" spans="1:46" s="1" customFormat="1" ht="12" customHeight="1">
      <c r="B8" s="22"/>
      <c r="D8" s="29" t="s">
        <v>127</v>
      </c>
      <c r="L8" s="22"/>
    </row>
    <row r="9" spans="1:46" s="2" customFormat="1" ht="16.5" customHeight="1">
      <c r="A9" s="34"/>
      <c r="B9" s="35"/>
      <c r="C9" s="34"/>
      <c r="D9" s="34"/>
      <c r="E9" s="289" t="s">
        <v>1975</v>
      </c>
      <c r="F9" s="288"/>
      <c r="G9" s="288"/>
      <c r="H9" s="288"/>
      <c r="I9" s="34"/>
      <c r="J9" s="34"/>
      <c r="K9" s="34"/>
      <c r="L9" s="44"/>
      <c r="S9" s="34"/>
      <c r="T9" s="34"/>
      <c r="U9" s="34"/>
      <c r="V9" s="34"/>
      <c r="W9" s="34"/>
      <c r="X9" s="34"/>
      <c r="Y9" s="34"/>
      <c r="Z9" s="34"/>
      <c r="AA9" s="34"/>
      <c r="AB9" s="34"/>
      <c r="AC9" s="34"/>
      <c r="AD9" s="34"/>
      <c r="AE9" s="34"/>
    </row>
    <row r="10" spans="1:46" s="2" customFormat="1" ht="12" customHeight="1">
      <c r="A10" s="34"/>
      <c r="B10" s="35"/>
      <c r="C10" s="34"/>
      <c r="D10" s="29" t="s">
        <v>1442</v>
      </c>
      <c r="E10" s="34"/>
      <c r="F10" s="34"/>
      <c r="G10" s="34"/>
      <c r="H10" s="34"/>
      <c r="I10" s="34"/>
      <c r="J10" s="34"/>
      <c r="K10" s="34"/>
      <c r="L10" s="44"/>
      <c r="S10" s="34"/>
      <c r="T10" s="34"/>
      <c r="U10" s="34"/>
      <c r="V10" s="34"/>
      <c r="W10" s="34"/>
      <c r="X10" s="34"/>
      <c r="Y10" s="34"/>
      <c r="Z10" s="34"/>
      <c r="AA10" s="34"/>
      <c r="AB10" s="34"/>
      <c r="AC10" s="34"/>
      <c r="AD10" s="34"/>
      <c r="AE10" s="34"/>
    </row>
    <row r="11" spans="1:46" s="2" customFormat="1" ht="16.5" customHeight="1">
      <c r="A11" s="34"/>
      <c r="B11" s="35"/>
      <c r="C11" s="34"/>
      <c r="D11" s="34"/>
      <c r="E11" s="285" t="s">
        <v>1446</v>
      </c>
      <c r="F11" s="288"/>
      <c r="G11" s="288"/>
      <c r="H11" s="288"/>
      <c r="I11" s="34"/>
      <c r="J11" s="34"/>
      <c r="K11" s="34"/>
      <c r="L11" s="44"/>
      <c r="S11" s="34"/>
      <c r="T11" s="34"/>
      <c r="U11" s="34"/>
      <c r="V11" s="34"/>
      <c r="W11" s="34"/>
      <c r="X11" s="34"/>
      <c r="Y11" s="34"/>
      <c r="Z11" s="34"/>
      <c r="AA11" s="34"/>
      <c r="AB11" s="34"/>
      <c r="AC11" s="34"/>
      <c r="AD11" s="34"/>
      <c r="AE11" s="34"/>
    </row>
    <row r="12" spans="1:46" s="2" customFormat="1">
      <c r="A12" s="34"/>
      <c r="B12" s="35"/>
      <c r="C12" s="34"/>
      <c r="D12" s="34"/>
      <c r="E12" s="34"/>
      <c r="F12" s="34"/>
      <c r="G12" s="34"/>
      <c r="H12" s="34"/>
      <c r="I12" s="34"/>
      <c r="J12" s="34"/>
      <c r="K12" s="34"/>
      <c r="L12" s="44"/>
      <c r="S12" s="34"/>
      <c r="T12" s="34"/>
      <c r="U12" s="34"/>
      <c r="V12" s="34"/>
      <c r="W12" s="34"/>
      <c r="X12" s="34"/>
      <c r="Y12" s="34"/>
      <c r="Z12" s="34"/>
      <c r="AA12" s="34"/>
      <c r="AB12" s="34"/>
      <c r="AC12" s="34"/>
      <c r="AD12" s="34"/>
      <c r="AE12" s="34"/>
    </row>
    <row r="13" spans="1:46" s="2" customFormat="1" ht="12" customHeight="1">
      <c r="A13" s="34"/>
      <c r="B13" s="35"/>
      <c r="C13" s="34"/>
      <c r="D13" s="29" t="s">
        <v>18</v>
      </c>
      <c r="E13" s="34"/>
      <c r="F13" s="27" t="s">
        <v>1</v>
      </c>
      <c r="G13" s="34"/>
      <c r="H13" s="34"/>
      <c r="I13" s="29" t="s">
        <v>19</v>
      </c>
      <c r="J13" s="27" t="s">
        <v>1</v>
      </c>
      <c r="K13" s="34"/>
      <c r="L13" s="44"/>
      <c r="S13" s="34"/>
      <c r="T13" s="34"/>
      <c r="U13" s="34"/>
      <c r="V13" s="34"/>
      <c r="W13" s="34"/>
      <c r="X13" s="34"/>
      <c r="Y13" s="34"/>
      <c r="Z13" s="34"/>
      <c r="AA13" s="34"/>
      <c r="AB13" s="34"/>
      <c r="AC13" s="34"/>
      <c r="AD13" s="34"/>
      <c r="AE13" s="34"/>
    </row>
    <row r="14" spans="1:46" s="2" customFormat="1" ht="12" customHeight="1">
      <c r="A14" s="34"/>
      <c r="B14" s="35"/>
      <c r="C14" s="34"/>
      <c r="D14" s="29" t="s">
        <v>20</v>
      </c>
      <c r="E14" s="34"/>
      <c r="F14" s="27" t="s">
        <v>21</v>
      </c>
      <c r="G14" s="34"/>
      <c r="H14" s="34"/>
      <c r="I14" s="29" t="s">
        <v>22</v>
      </c>
      <c r="J14" s="57">
        <f>'Rekapitulace stavby'!AN8</f>
        <v>45072</v>
      </c>
      <c r="K14" s="34"/>
      <c r="L14" s="44"/>
      <c r="S14" s="34"/>
      <c r="T14" s="34"/>
      <c r="U14" s="34"/>
      <c r="V14" s="34"/>
      <c r="W14" s="34"/>
      <c r="X14" s="34"/>
      <c r="Y14" s="34"/>
      <c r="Z14" s="34"/>
      <c r="AA14" s="34"/>
      <c r="AB14" s="34"/>
      <c r="AC14" s="34"/>
      <c r="AD14" s="34"/>
      <c r="AE14" s="34"/>
    </row>
    <row r="15" spans="1:46" s="2" customFormat="1" ht="10.9" customHeight="1">
      <c r="A15" s="34"/>
      <c r="B15" s="35"/>
      <c r="C15" s="34"/>
      <c r="D15" s="34"/>
      <c r="E15" s="34"/>
      <c r="F15" s="34"/>
      <c r="G15" s="34"/>
      <c r="H15" s="34"/>
      <c r="I15" s="34"/>
      <c r="J15" s="34"/>
      <c r="K15" s="34"/>
      <c r="L15" s="44"/>
      <c r="S15" s="34"/>
      <c r="T15" s="34"/>
      <c r="U15" s="34"/>
      <c r="V15" s="34"/>
      <c r="W15" s="34"/>
      <c r="X15" s="34"/>
      <c r="Y15" s="34"/>
      <c r="Z15" s="34"/>
      <c r="AA15" s="34"/>
      <c r="AB15" s="34"/>
      <c r="AC15" s="34"/>
      <c r="AD15" s="34"/>
      <c r="AE15" s="34"/>
    </row>
    <row r="16" spans="1:46" s="2" customFormat="1" ht="12" customHeight="1">
      <c r="A16" s="34"/>
      <c r="B16" s="35"/>
      <c r="C16" s="34"/>
      <c r="D16" s="29" t="s">
        <v>23</v>
      </c>
      <c r="E16" s="34"/>
      <c r="F16" s="34"/>
      <c r="G16" s="34"/>
      <c r="H16" s="34"/>
      <c r="I16" s="29" t="s">
        <v>24</v>
      </c>
      <c r="J16" s="27" t="str">
        <f>IF('Rekapitulace stavby'!AN10="","",'Rekapitulace stavby'!AN10)</f>
        <v/>
      </c>
      <c r="K16" s="34"/>
      <c r="L16" s="44"/>
      <c r="S16" s="34"/>
      <c r="T16" s="34"/>
      <c r="U16" s="34"/>
      <c r="V16" s="34"/>
      <c r="W16" s="34"/>
      <c r="X16" s="34"/>
      <c r="Y16" s="34"/>
      <c r="Z16" s="34"/>
      <c r="AA16" s="34"/>
      <c r="AB16" s="34"/>
      <c r="AC16" s="34"/>
      <c r="AD16" s="34"/>
      <c r="AE16" s="34"/>
    </row>
    <row r="17" spans="1:31" s="2" customFormat="1" ht="18" customHeight="1">
      <c r="A17" s="34"/>
      <c r="B17" s="35"/>
      <c r="C17" s="34"/>
      <c r="D17" s="34"/>
      <c r="E17" s="27" t="str">
        <f>IF('Rekapitulace stavby'!E11="","",'Rekapitulace stavby'!E11)</f>
        <v xml:space="preserve"> </v>
      </c>
      <c r="F17" s="34"/>
      <c r="G17" s="34"/>
      <c r="H17" s="34"/>
      <c r="I17" s="29" t="s">
        <v>25</v>
      </c>
      <c r="J17" s="27" t="str">
        <f>IF('Rekapitulace stavby'!AN11="","",'Rekapitulace stavby'!AN11)</f>
        <v/>
      </c>
      <c r="K17" s="34"/>
      <c r="L17" s="44"/>
      <c r="S17" s="34"/>
      <c r="T17" s="34"/>
      <c r="U17" s="34"/>
      <c r="V17" s="34"/>
      <c r="W17" s="34"/>
      <c r="X17" s="34"/>
      <c r="Y17" s="34"/>
      <c r="Z17" s="34"/>
      <c r="AA17" s="34"/>
      <c r="AB17" s="34"/>
      <c r="AC17" s="34"/>
      <c r="AD17" s="34"/>
      <c r="AE17" s="34"/>
    </row>
    <row r="18" spans="1:31" s="2" customFormat="1" ht="6.95" customHeight="1">
      <c r="A18" s="34"/>
      <c r="B18" s="35"/>
      <c r="C18" s="34"/>
      <c r="D18" s="34"/>
      <c r="E18" s="34"/>
      <c r="F18" s="34"/>
      <c r="G18" s="34"/>
      <c r="H18" s="34"/>
      <c r="I18" s="34"/>
      <c r="J18" s="34"/>
      <c r="K18" s="34"/>
      <c r="L18" s="44"/>
      <c r="S18" s="34"/>
      <c r="T18" s="34"/>
      <c r="U18" s="34"/>
      <c r="V18" s="34"/>
      <c r="W18" s="34"/>
      <c r="X18" s="34"/>
      <c r="Y18" s="34"/>
      <c r="Z18" s="34"/>
      <c r="AA18" s="34"/>
      <c r="AB18" s="34"/>
      <c r="AC18" s="34"/>
      <c r="AD18" s="34"/>
      <c r="AE18" s="34"/>
    </row>
    <row r="19" spans="1:31" s="2" customFormat="1" ht="12" customHeight="1">
      <c r="A19" s="34"/>
      <c r="B19" s="35"/>
      <c r="C19" s="34"/>
      <c r="D19" s="29" t="s">
        <v>26</v>
      </c>
      <c r="E19" s="34"/>
      <c r="F19" s="34"/>
      <c r="G19" s="34"/>
      <c r="H19" s="34"/>
      <c r="I19" s="29" t="s">
        <v>24</v>
      </c>
      <c r="J19" s="30" t="str">
        <f>'Rekapitulace stavby'!AN13</f>
        <v>Vyplň údaj</v>
      </c>
      <c r="K19" s="34"/>
      <c r="L19" s="44"/>
      <c r="S19" s="34"/>
      <c r="T19" s="34"/>
      <c r="U19" s="34"/>
      <c r="V19" s="34"/>
      <c r="W19" s="34"/>
      <c r="X19" s="34"/>
      <c r="Y19" s="34"/>
      <c r="Z19" s="34"/>
      <c r="AA19" s="34"/>
      <c r="AB19" s="34"/>
      <c r="AC19" s="34"/>
      <c r="AD19" s="34"/>
      <c r="AE19" s="34"/>
    </row>
    <row r="20" spans="1:31" s="2" customFormat="1" ht="18" customHeight="1">
      <c r="A20" s="34"/>
      <c r="B20" s="35"/>
      <c r="C20" s="34"/>
      <c r="D20" s="34"/>
      <c r="E20" s="291" t="str">
        <f>'Rekapitulace stavby'!E14</f>
        <v>Vyplň údaj</v>
      </c>
      <c r="F20" s="277"/>
      <c r="G20" s="277"/>
      <c r="H20" s="277"/>
      <c r="I20" s="29" t="s">
        <v>25</v>
      </c>
      <c r="J20" s="30" t="str">
        <f>'Rekapitulace stavby'!AN14</f>
        <v>Vyplň údaj</v>
      </c>
      <c r="K20" s="34"/>
      <c r="L20" s="44"/>
      <c r="S20" s="34"/>
      <c r="T20" s="34"/>
      <c r="U20" s="34"/>
      <c r="V20" s="34"/>
      <c r="W20" s="34"/>
      <c r="X20" s="34"/>
      <c r="Y20" s="34"/>
      <c r="Z20" s="34"/>
      <c r="AA20" s="34"/>
      <c r="AB20" s="34"/>
      <c r="AC20" s="34"/>
      <c r="AD20" s="34"/>
      <c r="AE20" s="34"/>
    </row>
    <row r="21" spans="1:31" s="2" customFormat="1" ht="6.95" customHeight="1">
      <c r="A21" s="34"/>
      <c r="B21" s="35"/>
      <c r="C21" s="34"/>
      <c r="D21" s="34"/>
      <c r="E21" s="34"/>
      <c r="F21" s="34"/>
      <c r="G21" s="34"/>
      <c r="H21" s="34"/>
      <c r="I21" s="34"/>
      <c r="J21" s="34"/>
      <c r="K21" s="34"/>
      <c r="L21" s="44"/>
      <c r="S21" s="34"/>
      <c r="T21" s="34"/>
      <c r="U21" s="34"/>
      <c r="V21" s="34"/>
      <c r="W21" s="34"/>
      <c r="X21" s="34"/>
      <c r="Y21" s="34"/>
      <c r="Z21" s="34"/>
      <c r="AA21" s="34"/>
      <c r="AB21" s="34"/>
      <c r="AC21" s="34"/>
      <c r="AD21" s="34"/>
      <c r="AE21" s="34"/>
    </row>
    <row r="22" spans="1:31" s="2" customFormat="1" ht="12" customHeight="1">
      <c r="A22" s="34"/>
      <c r="B22" s="35"/>
      <c r="C22" s="34"/>
      <c r="D22" s="29" t="s">
        <v>28</v>
      </c>
      <c r="E22" s="34"/>
      <c r="F22" s="34"/>
      <c r="G22" s="34"/>
      <c r="H22" s="34"/>
      <c r="I22" s="29" t="s">
        <v>24</v>
      </c>
      <c r="J22" s="27" t="str">
        <f>IF('Rekapitulace stavby'!AN16="","",'Rekapitulace stavby'!AN16)</f>
        <v/>
      </c>
      <c r="K22" s="34"/>
      <c r="L22" s="44"/>
      <c r="S22" s="34"/>
      <c r="T22" s="34"/>
      <c r="U22" s="34"/>
      <c r="V22" s="34"/>
      <c r="W22" s="34"/>
      <c r="X22" s="34"/>
      <c r="Y22" s="34"/>
      <c r="Z22" s="34"/>
      <c r="AA22" s="34"/>
      <c r="AB22" s="34"/>
      <c r="AC22" s="34"/>
      <c r="AD22" s="34"/>
      <c r="AE22" s="34"/>
    </row>
    <row r="23" spans="1:31" s="2" customFormat="1" ht="18" customHeight="1">
      <c r="A23" s="34"/>
      <c r="B23" s="35"/>
      <c r="C23" s="34"/>
      <c r="D23" s="34"/>
      <c r="E23" s="27" t="str">
        <f>IF('Rekapitulace stavby'!E17="","",'Rekapitulace stavby'!E17)</f>
        <v xml:space="preserve"> </v>
      </c>
      <c r="F23" s="34"/>
      <c r="G23" s="34"/>
      <c r="H23" s="34"/>
      <c r="I23" s="29" t="s">
        <v>25</v>
      </c>
      <c r="J23" s="27" t="str">
        <f>IF('Rekapitulace stavby'!AN17="","",'Rekapitulace stavby'!AN17)</f>
        <v/>
      </c>
      <c r="K23" s="34"/>
      <c r="L23" s="44"/>
      <c r="S23" s="34"/>
      <c r="T23" s="34"/>
      <c r="U23" s="34"/>
      <c r="V23" s="34"/>
      <c r="W23" s="34"/>
      <c r="X23" s="34"/>
      <c r="Y23" s="34"/>
      <c r="Z23" s="34"/>
      <c r="AA23" s="34"/>
      <c r="AB23" s="34"/>
      <c r="AC23" s="34"/>
      <c r="AD23" s="34"/>
      <c r="AE23" s="34"/>
    </row>
    <row r="24" spans="1:31" s="2" customFormat="1" ht="6.95" customHeight="1">
      <c r="A24" s="34"/>
      <c r="B24" s="35"/>
      <c r="C24" s="34"/>
      <c r="D24" s="34"/>
      <c r="E24" s="34"/>
      <c r="F24" s="34"/>
      <c r="G24" s="34"/>
      <c r="H24" s="34"/>
      <c r="I24" s="34"/>
      <c r="J24" s="34"/>
      <c r="K24" s="34"/>
      <c r="L24" s="44"/>
      <c r="S24" s="34"/>
      <c r="T24" s="34"/>
      <c r="U24" s="34"/>
      <c r="V24" s="34"/>
      <c r="W24" s="34"/>
      <c r="X24" s="34"/>
      <c r="Y24" s="34"/>
      <c r="Z24" s="34"/>
      <c r="AA24" s="34"/>
      <c r="AB24" s="34"/>
      <c r="AC24" s="34"/>
      <c r="AD24" s="34"/>
      <c r="AE24" s="34"/>
    </row>
    <row r="25" spans="1:31" s="2" customFormat="1" ht="12" customHeight="1">
      <c r="A25" s="34"/>
      <c r="B25" s="35"/>
      <c r="C25" s="34"/>
      <c r="D25" s="29" t="s">
        <v>30</v>
      </c>
      <c r="E25" s="34"/>
      <c r="F25" s="34"/>
      <c r="G25" s="34"/>
      <c r="H25" s="34"/>
      <c r="I25" s="29" t="s">
        <v>24</v>
      </c>
      <c r="J25" s="27" t="str">
        <f>IF('Rekapitulace stavby'!AN19="","",'Rekapitulace stavby'!AN19)</f>
        <v/>
      </c>
      <c r="K25" s="34"/>
      <c r="L25" s="44"/>
      <c r="S25" s="34"/>
      <c r="T25" s="34"/>
      <c r="U25" s="34"/>
      <c r="V25" s="34"/>
      <c r="W25" s="34"/>
      <c r="X25" s="34"/>
      <c r="Y25" s="34"/>
      <c r="Z25" s="34"/>
      <c r="AA25" s="34"/>
      <c r="AB25" s="34"/>
      <c r="AC25" s="34"/>
      <c r="AD25" s="34"/>
      <c r="AE25" s="34"/>
    </row>
    <row r="26" spans="1:31" s="2" customFormat="1" ht="18" customHeight="1">
      <c r="A26" s="34"/>
      <c r="B26" s="35"/>
      <c r="C26" s="34"/>
      <c r="D26" s="34"/>
      <c r="E26" s="27" t="str">
        <f>IF('Rekapitulace stavby'!E20="","",'Rekapitulace stavby'!E20)</f>
        <v xml:space="preserve"> </v>
      </c>
      <c r="F26" s="34"/>
      <c r="G26" s="34"/>
      <c r="H26" s="34"/>
      <c r="I26" s="29" t="s">
        <v>25</v>
      </c>
      <c r="J26" s="27" t="str">
        <f>IF('Rekapitulace stavby'!AN20="","",'Rekapitulace stavby'!AN20)</f>
        <v/>
      </c>
      <c r="K26" s="34"/>
      <c r="L26" s="44"/>
      <c r="S26" s="34"/>
      <c r="T26" s="34"/>
      <c r="U26" s="34"/>
      <c r="V26" s="34"/>
      <c r="W26" s="34"/>
      <c r="X26" s="34"/>
      <c r="Y26" s="34"/>
      <c r="Z26" s="34"/>
      <c r="AA26" s="34"/>
      <c r="AB26" s="34"/>
      <c r="AC26" s="34"/>
      <c r="AD26" s="34"/>
      <c r="AE26" s="34"/>
    </row>
    <row r="27" spans="1:31" s="2" customFormat="1" ht="6.95" customHeight="1">
      <c r="A27" s="34"/>
      <c r="B27" s="35"/>
      <c r="C27" s="34"/>
      <c r="D27" s="34"/>
      <c r="E27" s="34"/>
      <c r="F27" s="34"/>
      <c r="G27" s="34"/>
      <c r="H27" s="34"/>
      <c r="I27" s="34"/>
      <c r="J27" s="34"/>
      <c r="K27" s="34"/>
      <c r="L27" s="44"/>
      <c r="S27" s="34"/>
      <c r="T27" s="34"/>
      <c r="U27" s="34"/>
      <c r="V27" s="34"/>
      <c r="W27" s="34"/>
      <c r="X27" s="34"/>
      <c r="Y27" s="34"/>
      <c r="Z27" s="34"/>
      <c r="AA27" s="34"/>
      <c r="AB27" s="34"/>
      <c r="AC27" s="34"/>
      <c r="AD27" s="34"/>
      <c r="AE27" s="34"/>
    </row>
    <row r="28" spans="1:31" s="2" customFormat="1" ht="12" customHeight="1">
      <c r="A28" s="34"/>
      <c r="B28" s="35"/>
      <c r="C28" s="34"/>
      <c r="D28" s="29" t="s">
        <v>31</v>
      </c>
      <c r="E28" s="34"/>
      <c r="F28" s="34"/>
      <c r="G28" s="34"/>
      <c r="H28" s="34"/>
      <c r="I28" s="34"/>
      <c r="J28" s="34"/>
      <c r="K28" s="34"/>
      <c r="L28" s="44"/>
      <c r="S28" s="34"/>
      <c r="T28" s="34"/>
      <c r="U28" s="34"/>
      <c r="V28" s="34"/>
      <c r="W28" s="34"/>
      <c r="X28" s="34"/>
      <c r="Y28" s="34"/>
      <c r="Z28" s="34"/>
      <c r="AA28" s="34"/>
      <c r="AB28" s="34"/>
      <c r="AC28" s="34"/>
      <c r="AD28" s="34"/>
      <c r="AE28" s="34"/>
    </row>
    <row r="29" spans="1:31" s="8" customFormat="1" ht="16.5" customHeight="1">
      <c r="A29" s="101"/>
      <c r="B29" s="102"/>
      <c r="C29" s="101"/>
      <c r="D29" s="101"/>
      <c r="E29" s="281" t="s">
        <v>1</v>
      </c>
      <c r="F29" s="281"/>
      <c r="G29" s="281"/>
      <c r="H29" s="281"/>
      <c r="I29" s="101"/>
      <c r="J29" s="101"/>
      <c r="K29" s="101"/>
      <c r="L29" s="103"/>
      <c r="S29" s="101"/>
      <c r="T29" s="101"/>
      <c r="U29" s="101"/>
      <c r="V29" s="101"/>
      <c r="W29" s="101"/>
      <c r="X29" s="101"/>
      <c r="Y29" s="101"/>
      <c r="Z29" s="101"/>
      <c r="AA29" s="101"/>
      <c r="AB29" s="101"/>
      <c r="AC29" s="101"/>
      <c r="AD29" s="101"/>
      <c r="AE29" s="101"/>
    </row>
    <row r="30" spans="1:31" s="2" customFormat="1" ht="6.95" customHeight="1">
      <c r="A30" s="34"/>
      <c r="B30" s="35"/>
      <c r="C30" s="34"/>
      <c r="D30" s="34"/>
      <c r="E30" s="34"/>
      <c r="F30" s="34"/>
      <c r="G30" s="34"/>
      <c r="H30" s="34"/>
      <c r="I30" s="34"/>
      <c r="J30" s="34"/>
      <c r="K30" s="34"/>
      <c r="L30" s="44"/>
      <c r="S30" s="34"/>
      <c r="T30" s="34"/>
      <c r="U30" s="34"/>
      <c r="V30" s="34"/>
      <c r="W30" s="34"/>
      <c r="X30" s="34"/>
      <c r="Y30" s="34"/>
      <c r="Z30" s="34"/>
      <c r="AA30" s="34"/>
      <c r="AB30" s="34"/>
      <c r="AC30" s="34"/>
      <c r="AD30" s="34"/>
      <c r="AE30" s="34"/>
    </row>
    <row r="31" spans="1:31" s="2" customFormat="1" ht="6.95" customHeight="1">
      <c r="A31" s="34"/>
      <c r="B31" s="35"/>
      <c r="C31" s="34"/>
      <c r="D31" s="68"/>
      <c r="E31" s="68"/>
      <c r="F31" s="68"/>
      <c r="G31" s="68"/>
      <c r="H31" s="68"/>
      <c r="I31" s="68"/>
      <c r="J31" s="68"/>
      <c r="K31" s="68"/>
      <c r="L31" s="44"/>
      <c r="S31" s="34"/>
      <c r="T31" s="34"/>
      <c r="U31" s="34"/>
      <c r="V31" s="34"/>
      <c r="W31" s="34"/>
      <c r="X31" s="34"/>
      <c r="Y31" s="34"/>
      <c r="Z31" s="34"/>
      <c r="AA31" s="34"/>
      <c r="AB31" s="34"/>
      <c r="AC31" s="34"/>
      <c r="AD31" s="34"/>
      <c r="AE31" s="34"/>
    </row>
    <row r="32" spans="1:31" s="2" customFormat="1" ht="25.35" customHeight="1">
      <c r="A32" s="34"/>
      <c r="B32" s="35"/>
      <c r="C32" s="34"/>
      <c r="D32" s="104" t="s">
        <v>32</v>
      </c>
      <c r="E32" s="34"/>
      <c r="F32" s="34"/>
      <c r="G32" s="34"/>
      <c r="H32" s="34"/>
      <c r="I32" s="34"/>
      <c r="J32" s="73">
        <f>ROUND(J126, 2)</f>
        <v>0</v>
      </c>
      <c r="K32" s="34"/>
      <c r="L32" s="44"/>
      <c r="S32" s="34"/>
      <c r="T32" s="34"/>
      <c r="U32" s="34"/>
      <c r="V32" s="34"/>
      <c r="W32" s="34"/>
      <c r="X32" s="34"/>
      <c r="Y32" s="34"/>
      <c r="Z32" s="34"/>
      <c r="AA32" s="34"/>
      <c r="AB32" s="34"/>
      <c r="AC32" s="34"/>
      <c r="AD32" s="34"/>
      <c r="AE32" s="34"/>
    </row>
    <row r="33" spans="1:31" s="2" customFormat="1" ht="6.95" customHeight="1">
      <c r="A33" s="34"/>
      <c r="B33" s="35"/>
      <c r="C33" s="34"/>
      <c r="D33" s="68"/>
      <c r="E33" s="68"/>
      <c r="F33" s="68"/>
      <c r="G33" s="68"/>
      <c r="H33" s="68"/>
      <c r="I33" s="68"/>
      <c r="J33" s="68"/>
      <c r="K33" s="68"/>
      <c r="L33" s="44"/>
      <c r="S33" s="34"/>
      <c r="T33" s="34"/>
      <c r="U33" s="34"/>
      <c r="V33" s="34"/>
      <c r="W33" s="34"/>
      <c r="X33" s="34"/>
      <c r="Y33" s="34"/>
      <c r="Z33" s="34"/>
      <c r="AA33" s="34"/>
      <c r="AB33" s="34"/>
      <c r="AC33" s="34"/>
      <c r="AD33" s="34"/>
      <c r="AE33" s="34"/>
    </row>
    <row r="34" spans="1:31" s="2" customFormat="1" ht="14.45" customHeight="1">
      <c r="A34" s="34"/>
      <c r="B34" s="35"/>
      <c r="C34" s="34"/>
      <c r="D34" s="34"/>
      <c r="E34" s="34"/>
      <c r="F34" s="38" t="s">
        <v>34</v>
      </c>
      <c r="G34" s="34"/>
      <c r="H34" s="34"/>
      <c r="I34" s="38" t="s">
        <v>33</v>
      </c>
      <c r="J34" s="38" t="s">
        <v>35</v>
      </c>
      <c r="K34" s="34"/>
      <c r="L34" s="44"/>
      <c r="S34" s="34"/>
      <c r="T34" s="34"/>
      <c r="U34" s="34"/>
      <c r="V34" s="34"/>
      <c r="W34" s="34"/>
      <c r="X34" s="34"/>
      <c r="Y34" s="34"/>
      <c r="Z34" s="34"/>
      <c r="AA34" s="34"/>
      <c r="AB34" s="34"/>
      <c r="AC34" s="34"/>
      <c r="AD34" s="34"/>
      <c r="AE34" s="34"/>
    </row>
    <row r="35" spans="1:31" s="2" customFormat="1" ht="14.45" customHeight="1">
      <c r="A35" s="34"/>
      <c r="B35" s="35"/>
      <c r="C35" s="34"/>
      <c r="D35" s="105" t="s">
        <v>36</v>
      </c>
      <c r="E35" s="29" t="s">
        <v>37</v>
      </c>
      <c r="F35" s="106">
        <f>ROUND((SUM(BE126:BE210)),  2)</f>
        <v>0</v>
      </c>
      <c r="G35" s="34"/>
      <c r="H35" s="34"/>
      <c r="I35" s="107">
        <v>0.21</v>
      </c>
      <c r="J35" s="106">
        <f>ROUND(((SUM(BE126:BE210))*I35),  2)</f>
        <v>0</v>
      </c>
      <c r="K35" s="34"/>
      <c r="L35" s="44"/>
      <c r="S35" s="34"/>
      <c r="T35" s="34"/>
      <c r="U35" s="34"/>
      <c r="V35" s="34"/>
      <c r="W35" s="34"/>
      <c r="X35" s="34"/>
      <c r="Y35" s="34"/>
      <c r="Z35" s="34"/>
      <c r="AA35" s="34"/>
      <c r="AB35" s="34"/>
      <c r="AC35" s="34"/>
      <c r="AD35" s="34"/>
      <c r="AE35" s="34"/>
    </row>
    <row r="36" spans="1:31" s="2" customFormat="1" ht="14.45" customHeight="1">
      <c r="A36" s="34"/>
      <c r="B36" s="35"/>
      <c r="C36" s="34"/>
      <c r="D36" s="34"/>
      <c r="E36" s="29" t="s">
        <v>38</v>
      </c>
      <c r="F36" s="106">
        <f>ROUND((SUM(BF126:BF210)),  2)</f>
        <v>0</v>
      </c>
      <c r="G36" s="34"/>
      <c r="H36" s="34"/>
      <c r="I36" s="107">
        <v>0.15</v>
      </c>
      <c r="J36" s="106">
        <f>ROUND(((SUM(BF126:BF210))*I36),  2)</f>
        <v>0</v>
      </c>
      <c r="K36" s="34"/>
      <c r="L36" s="44"/>
      <c r="S36" s="34"/>
      <c r="T36" s="34"/>
      <c r="U36" s="34"/>
      <c r="V36" s="34"/>
      <c r="W36" s="34"/>
      <c r="X36" s="34"/>
      <c r="Y36" s="34"/>
      <c r="Z36" s="34"/>
      <c r="AA36" s="34"/>
      <c r="AB36" s="34"/>
      <c r="AC36" s="34"/>
      <c r="AD36" s="34"/>
      <c r="AE36" s="34"/>
    </row>
    <row r="37" spans="1:31" s="2" customFormat="1" ht="14.45" hidden="1" customHeight="1">
      <c r="A37" s="34"/>
      <c r="B37" s="35"/>
      <c r="C37" s="34"/>
      <c r="D37" s="34"/>
      <c r="E37" s="29" t="s">
        <v>39</v>
      </c>
      <c r="F37" s="106">
        <f>ROUND((SUM(BG126:BG210)),  2)</f>
        <v>0</v>
      </c>
      <c r="G37" s="34"/>
      <c r="H37" s="34"/>
      <c r="I37" s="107">
        <v>0.21</v>
      </c>
      <c r="J37" s="106">
        <f>0</f>
        <v>0</v>
      </c>
      <c r="K37" s="34"/>
      <c r="L37" s="44"/>
      <c r="S37" s="34"/>
      <c r="T37" s="34"/>
      <c r="U37" s="34"/>
      <c r="V37" s="34"/>
      <c r="W37" s="34"/>
      <c r="X37" s="34"/>
      <c r="Y37" s="34"/>
      <c r="Z37" s="34"/>
      <c r="AA37" s="34"/>
      <c r="AB37" s="34"/>
      <c r="AC37" s="34"/>
      <c r="AD37" s="34"/>
      <c r="AE37" s="34"/>
    </row>
    <row r="38" spans="1:31" s="2" customFormat="1" ht="14.45" hidden="1" customHeight="1">
      <c r="A38" s="34"/>
      <c r="B38" s="35"/>
      <c r="C38" s="34"/>
      <c r="D38" s="34"/>
      <c r="E38" s="29" t="s">
        <v>40</v>
      </c>
      <c r="F38" s="106">
        <f>ROUND((SUM(BH126:BH210)),  2)</f>
        <v>0</v>
      </c>
      <c r="G38" s="34"/>
      <c r="H38" s="34"/>
      <c r="I38" s="107">
        <v>0.15</v>
      </c>
      <c r="J38" s="106">
        <f>0</f>
        <v>0</v>
      </c>
      <c r="K38" s="34"/>
      <c r="L38" s="44"/>
      <c r="S38" s="34"/>
      <c r="T38" s="34"/>
      <c r="U38" s="34"/>
      <c r="V38" s="34"/>
      <c r="W38" s="34"/>
      <c r="X38" s="34"/>
      <c r="Y38" s="34"/>
      <c r="Z38" s="34"/>
      <c r="AA38" s="34"/>
      <c r="AB38" s="34"/>
      <c r="AC38" s="34"/>
      <c r="AD38" s="34"/>
      <c r="AE38" s="34"/>
    </row>
    <row r="39" spans="1:31" s="2" customFormat="1" ht="14.45" hidden="1" customHeight="1">
      <c r="A39" s="34"/>
      <c r="B39" s="35"/>
      <c r="C39" s="34"/>
      <c r="D39" s="34"/>
      <c r="E39" s="29" t="s">
        <v>41</v>
      </c>
      <c r="F39" s="106">
        <f>ROUND((SUM(BI126:BI210)),  2)</f>
        <v>0</v>
      </c>
      <c r="G39" s="34"/>
      <c r="H39" s="34"/>
      <c r="I39" s="107">
        <v>0</v>
      </c>
      <c r="J39" s="106">
        <f>0</f>
        <v>0</v>
      </c>
      <c r="K39" s="34"/>
      <c r="L39" s="44"/>
      <c r="S39" s="34"/>
      <c r="T39" s="34"/>
      <c r="U39" s="34"/>
      <c r="V39" s="34"/>
      <c r="W39" s="34"/>
      <c r="X39" s="34"/>
      <c r="Y39" s="34"/>
      <c r="Z39" s="34"/>
      <c r="AA39" s="34"/>
      <c r="AB39" s="34"/>
      <c r="AC39" s="34"/>
      <c r="AD39" s="34"/>
      <c r="AE39" s="34"/>
    </row>
    <row r="40" spans="1:31" s="2" customFormat="1" ht="6.95" customHeight="1">
      <c r="A40" s="34"/>
      <c r="B40" s="35"/>
      <c r="C40" s="34"/>
      <c r="D40" s="34"/>
      <c r="E40" s="34"/>
      <c r="F40" s="34"/>
      <c r="G40" s="34"/>
      <c r="H40" s="34"/>
      <c r="I40" s="34"/>
      <c r="J40" s="34"/>
      <c r="K40" s="34"/>
      <c r="L40" s="44"/>
      <c r="S40" s="34"/>
      <c r="T40" s="34"/>
      <c r="U40" s="34"/>
      <c r="V40" s="34"/>
      <c r="W40" s="34"/>
      <c r="X40" s="34"/>
      <c r="Y40" s="34"/>
      <c r="Z40" s="34"/>
      <c r="AA40" s="34"/>
      <c r="AB40" s="34"/>
      <c r="AC40" s="34"/>
      <c r="AD40" s="34"/>
      <c r="AE40" s="34"/>
    </row>
    <row r="41" spans="1:31" s="2" customFormat="1" ht="25.35" customHeight="1">
      <c r="A41" s="34"/>
      <c r="B41" s="35"/>
      <c r="C41" s="108"/>
      <c r="D41" s="109" t="s">
        <v>42</v>
      </c>
      <c r="E41" s="62"/>
      <c r="F41" s="62"/>
      <c r="G41" s="110" t="s">
        <v>43</v>
      </c>
      <c r="H41" s="111" t="s">
        <v>44</v>
      </c>
      <c r="I41" s="62"/>
      <c r="J41" s="112">
        <f>SUM(J32:J39)</f>
        <v>0</v>
      </c>
      <c r="K41" s="113"/>
      <c r="L41" s="44"/>
      <c r="S41" s="34"/>
      <c r="T41" s="34"/>
      <c r="U41" s="34"/>
      <c r="V41" s="34"/>
      <c r="W41" s="34"/>
      <c r="X41" s="34"/>
      <c r="Y41" s="34"/>
      <c r="Z41" s="34"/>
      <c r="AA41" s="34"/>
      <c r="AB41" s="34"/>
      <c r="AC41" s="34"/>
      <c r="AD41" s="34"/>
      <c r="AE41" s="34"/>
    </row>
    <row r="42" spans="1:31" s="2" customFormat="1" ht="14.45" customHeight="1">
      <c r="A42" s="34"/>
      <c r="B42" s="35"/>
      <c r="C42" s="34"/>
      <c r="D42" s="34"/>
      <c r="E42" s="34"/>
      <c r="F42" s="34"/>
      <c r="G42" s="34"/>
      <c r="H42" s="34"/>
      <c r="I42" s="34"/>
      <c r="J42" s="34"/>
      <c r="K42" s="34"/>
      <c r="L42" s="44"/>
      <c r="S42" s="34"/>
      <c r="T42" s="34"/>
      <c r="U42" s="34"/>
      <c r="V42" s="34"/>
      <c r="W42" s="34"/>
      <c r="X42" s="34"/>
      <c r="Y42" s="34"/>
      <c r="Z42" s="34"/>
      <c r="AA42" s="34"/>
      <c r="AB42" s="34"/>
      <c r="AC42" s="34"/>
      <c r="AD42" s="34"/>
      <c r="AE42" s="34"/>
    </row>
    <row r="43" spans="1:31" s="1" customFormat="1" ht="14.45" customHeight="1">
      <c r="B43" s="22"/>
      <c r="L43" s="22"/>
    </row>
    <row r="44" spans="1:31" s="1" customFormat="1" ht="14.45" customHeight="1">
      <c r="B44" s="22"/>
      <c r="L44" s="22"/>
    </row>
    <row r="45" spans="1:31" s="1" customFormat="1" ht="14.45" customHeight="1">
      <c r="B45" s="22"/>
      <c r="L45" s="22"/>
    </row>
    <row r="46" spans="1:31" s="1" customFormat="1" ht="14.45" customHeight="1">
      <c r="B46" s="22"/>
      <c r="L46" s="22"/>
    </row>
    <row r="47" spans="1:31" s="1" customFormat="1" ht="14.45" customHeight="1">
      <c r="B47" s="22"/>
      <c r="L47" s="22"/>
    </row>
    <row r="48" spans="1:31" s="1" customFormat="1" ht="14.45" customHeight="1">
      <c r="B48" s="22"/>
      <c r="L48" s="22"/>
    </row>
    <row r="49" spans="1:31" s="1" customFormat="1" ht="14.45" customHeight="1">
      <c r="B49" s="22"/>
      <c r="L49" s="22"/>
    </row>
    <row r="50" spans="1:31" s="2" customFormat="1" ht="14.45" customHeight="1">
      <c r="B50" s="44"/>
      <c r="D50" s="45" t="s">
        <v>45</v>
      </c>
      <c r="E50" s="46"/>
      <c r="F50" s="46"/>
      <c r="G50" s="45" t="s">
        <v>46</v>
      </c>
      <c r="H50" s="46"/>
      <c r="I50" s="46"/>
      <c r="J50" s="46"/>
      <c r="K50" s="46"/>
      <c r="L50" s="44"/>
    </row>
    <row r="51" spans="1:31">
      <c r="B51" s="22"/>
      <c r="L51" s="22"/>
    </row>
    <row r="52" spans="1:31">
      <c r="B52" s="22"/>
      <c r="L52" s="22"/>
    </row>
    <row r="53" spans="1:31">
      <c r="B53" s="22"/>
      <c r="L53" s="22"/>
    </row>
    <row r="54" spans="1:31">
      <c r="B54" s="22"/>
      <c r="L54" s="22"/>
    </row>
    <row r="55" spans="1:31">
      <c r="B55" s="22"/>
      <c r="L55" s="22"/>
    </row>
    <row r="56" spans="1:31">
      <c r="B56" s="22"/>
      <c r="L56" s="22"/>
    </row>
    <row r="57" spans="1:31">
      <c r="B57" s="22"/>
      <c r="L57" s="22"/>
    </row>
    <row r="58" spans="1:31">
      <c r="B58" s="22"/>
      <c r="L58" s="22"/>
    </row>
    <row r="59" spans="1:31">
      <c r="B59" s="22"/>
      <c r="L59" s="22"/>
    </row>
    <row r="60" spans="1:31">
      <c r="B60" s="22"/>
      <c r="L60" s="22"/>
    </row>
    <row r="61" spans="1:31" s="2" customFormat="1" ht="12.75">
      <c r="A61" s="34"/>
      <c r="B61" s="35"/>
      <c r="C61" s="34"/>
      <c r="D61" s="47" t="s">
        <v>47</v>
      </c>
      <c r="E61" s="37"/>
      <c r="F61" s="114" t="s">
        <v>48</v>
      </c>
      <c r="G61" s="47" t="s">
        <v>47</v>
      </c>
      <c r="H61" s="37"/>
      <c r="I61" s="37"/>
      <c r="J61" s="115" t="s">
        <v>48</v>
      </c>
      <c r="K61" s="37"/>
      <c r="L61" s="44"/>
      <c r="S61" s="34"/>
      <c r="T61" s="34"/>
      <c r="U61" s="34"/>
      <c r="V61" s="34"/>
      <c r="W61" s="34"/>
      <c r="X61" s="34"/>
      <c r="Y61" s="34"/>
      <c r="Z61" s="34"/>
      <c r="AA61" s="34"/>
      <c r="AB61" s="34"/>
      <c r="AC61" s="34"/>
      <c r="AD61" s="34"/>
      <c r="AE61" s="34"/>
    </row>
    <row r="62" spans="1:31">
      <c r="B62" s="22"/>
      <c r="L62" s="22"/>
    </row>
    <row r="63" spans="1:31">
      <c r="B63" s="22"/>
      <c r="L63" s="22"/>
    </row>
    <row r="64" spans="1:31">
      <c r="B64" s="22"/>
      <c r="L64" s="22"/>
    </row>
    <row r="65" spans="1:31" s="2" customFormat="1" ht="12.75">
      <c r="A65" s="34"/>
      <c r="B65" s="35"/>
      <c r="C65" s="34"/>
      <c r="D65" s="45" t="s">
        <v>49</v>
      </c>
      <c r="E65" s="48"/>
      <c r="F65" s="48"/>
      <c r="G65" s="45" t="s">
        <v>50</v>
      </c>
      <c r="H65" s="48"/>
      <c r="I65" s="48"/>
      <c r="J65" s="48"/>
      <c r="K65" s="48"/>
      <c r="L65" s="44"/>
      <c r="S65" s="34"/>
      <c r="T65" s="34"/>
      <c r="U65" s="34"/>
      <c r="V65" s="34"/>
      <c r="W65" s="34"/>
      <c r="X65" s="34"/>
      <c r="Y65" s="34"/>
      <c r="Z65" s="34"/>
      <c r="AA65" s="34"/>
      <c r="AB65" s="34"/>
      <c r="AC65" s="34"/>
      <c r="AD65" s="34"/>
      <c r="AE65" s="34"/>
    </row>
    <row r="66" spans="1:31">
      <c r="B66" s="22"/>
      <c r="L66" s="22"/>
    </row>
    <row r="67" spans="1:31">
      <c r="B67" s="22"/>
      <c r="L67" s="22"/>
    </row>
    <row r="68" spans="1:31">
      <c r="B68" s="22"/>
      <c r="L68" s="22"/>
    </row>
    <row r="69" spans="1:31">
      <c r="B69" s="22"/>
      <c r="L69" s="22"/>
    </row>
    <row r="70" spans="1:31">
      <c r="B70" s="22"/>
      <c r="L70" s="22"/>
    </row>
    <row r="71" spans="1:31">
      <c r="B71" s="22"/>
      <c r="L71" s="22"/>
    </row>
    <row r="72" spans="1:31">
      <c r="B72" s="22"/>
      <c r="L72" s="22"/>
    </row>
    <row r="73" spans="1:31">
      <c r="B73" s="22"/>
      <c r="L73" s="22"/>
    </row>
    <row r="74" spans="1:31">
      <c r="B74" s="22"/>
      <c r="L74" s="22"/>
    </row>
    <row r="75" spans="1:31">
      <c r="B75" s="22"/>
      <c r="L75" s="22"/>
    </row>
    <row r="76" spans="1:31" s="2" customFormat="1" ht="12.75">
      <c r="A76" s="34"/>
      <c r="B76" s="35"/>
      <c r="C76" s="34"/>
      <c r="D76" s="47" t="s">
        <v>47</v>
      </c>
      <c r="E76" s="37"/>
      <c r="F76" s="114" t="s">
        <v>48</v>
      </c>
      <c r="G76" s="47" t="s">
        <v>47</v>
      </c>
      <c r="H76" s="37"/>
      <c r="I76" s="37"/>
      <c r="J76" s="115" t="s">
        <v>48</v>
      </c>
      <c r="K76" s="37"/>
      <c r="L76" s="44"/>
      <c r="S76" s="34"/>
      <c r="T76" s="34"/>
      <c r="U76" s="34"/>
      <c r="V76" s="34"/>
      <c r="W76" s="34"/>
      <c r="X76" s="34"/>
      <c r="Y76" s="34"/>
      <c r="Z76" s="34"/>
      <c r="AA76" s="34"/>
      <c r="AB76" s="34"/>
      <c r="AC76" s="34"/>
      <c r="AD76" s="34"/>
      <c r="AE76" s="34"/>
    </row>
    <row r="77" spans="1:31" s="2" customFormat="1" ht="14.45" customHeight="1">
      <c r="A77" s="34"/>
      <c r="B77" s="49"/>
      <c r="C77" s="50"/>
      <c r="D77" s="50"/>
      <c r="E77" s="50"/>
      <c r="F77" s="50"/>
      <c r="G77" s="50"/>
      <c r="H77" s="50"/>
      <c r="I77" s="50"/>
      <c r="J77" s="50"/>
      <c r="K77" s="50"/>
      <c r="L77" s="44"/>
      <c r="S77" s="34"/>
      <c r="T77" s="34"/>
      <c r="U77" s="34"/>
      <c r="V77" s="34"/>
      <c r="W77" s="34"/>
      <c r="X77" s="34"/>
      <c r="Y77" s="34"/>
      <c r="Z77" s="34"/>
      <c r="AA77" s="34"/>
      <c r="AB77" s="34"/>
      <c r="AC77" s="34"/>
      <c r="AD77" s="34"/>
      <c r="AE77" s="34"/>
    </row>
    <row r="81" spans="1:31" s="2" customFormat="1" ht="6.95" customHeight="1">
      <c r="A81" s="34"/>
      <c r="B81" s="51"/>
      <c r="C81" s="52"/>
      <c r="D81" s="52"/>
      <c r="E81" s="52"/>
      <c r="F81" s="52"/>
      <c r="G81" s="52"/>
      <c r="H81" s="52"/>
      <c r="I81" s="52"/>
      <c r="J81" s="52"/>
      <c r="K81" s="52"/>
      <c r="L81" s="44"/>
      <c r="S81" s="34"/>
      <c r="T81" s="34"/>
      <c r="U81" s="34"/>
      <c r="V81" s="34"/>
      <c r="W81" s="34"/>
      <c r="X81" s="34"/>
      <c r="Y81" s="34"/>
      <c r="Z81" s="34"/>
      <c r="AA81" s="34"/>
      <c r="AB81" s="34"/>
      <c r="AC81" s="34"/>
      <c r="AD81" s="34"/>
      <c r="AE81" s="34"/>
    </row>
    <row r="82" spans="1:31" s="2" customFormat="1" ht="24.95" customHeight="1">
      <c r="A82" s="34"/>
      <c r="B82" s="35"/>
      <c r="C82" s="23" t="s">
        <v>129</v>
      </c>
      <c r="D82" s="34"/>
      <c r="E82" s="34"/>
      <c r="F82" s="34"/>
      <c r="G82" s="34"/>
      <c r="H82" s="34"/>
      <c r="I82" s="34"/>
      <c r="J82" s="34"/>
      <c r="K82" s="34"/>
      <c r="L82" s="44"/>
      <c r="S82" s="34"/>
      <c r="T82" s="34"/>
      <c r="U82" s="34"/>
      <c r="V82" s="34"/>
      <c r="W82" s="34"/>
      <c r="X82" s="34"/>
      <c r="Y82" s="34"/>
      <c r="Z82" s="34"/>
      <c r="AA82" s="34"/>
      <c r="AB82" s="34"/>
      <c r="AC82" s="34"/>
      <c r="AD82" s="34"/>
      <c r="AE82" s="34"/>
    </row>
    <row r="83" spans="1:31" s="2" customFormat="1" ht="6.95" customHeight="1">
      <c r="A83" s="34"/>
      <c r="B83" s="35"/>
      <c r="C83" s="34"/>
      <c r="D83" s="34"/>
      <c r="E83" s="34"/>
      <c r="F83" s="34"/>
      <c r="G83" s="34"/>
      <c r="H83" s="34"/>
      <c r="I83" s="34"/>
      <c r="J83" s="34"/>
      <c r="K83" s="34"/>
      <c r="L83" s="44"/>
      <c r="S83" s="34"/>
      <c r="T83" s="34"/>
      <c r="U83" s="34"/>
      <c r="V83" s="34"/>
      <c r="W83" s="34"/>
      <c r="X83" s="34"/>
      <c r="Y83" s="34"/>
      <c r="Z83" s="34"/>
      <c r="AA83" s="34"/>
      <c r="AB83" s="34"/>
      <c r="AC83" s="34"/>
      <c r="AD83" s="34"/>
      <c r="AE83" s="34"/>
    </row>
    <row r="84" spans="1:31" s="2" customFormat="1" ht="12" customHeight="1">
      <c r="A84" s="34"/>
      <c r="B84" s="35"/>
      <c r="C84" s="29" t="s">
        <v>16</v>
      </c>
      <c r="D84" s="34"/>
      <c r="E84" s="34"/>
      <c r="F84" s="34"/>
      <c r="G84" s="34"/>
      <c r="H84" s="34"/>
      <c r="I84" s="34"/>
      <c r="J84" s="34"/>
      <c r="K84" s="34"/>
      <c r="L84" s="44"/>
      <c r="S84" s="34"/>
      <c r="T84" s="34"/>
      <c r="U84" s="34"/>
      <c r="V84" s="34"/>
      <c r="W84" s="34"/>
      <c r="X84" s="34"/>
      <c r="Y84" s="34"/>
      <c r="Z84" s="34"/>
      <c r="AA84" s="34"/>
      <c r="AB84" s="34"/>
      <c r="AC84" s="34"/>
      <c r="AD84" s="34"/>
      <c r="AE84" s="34"/>
    </row>
    <row r="85" spans="1:31" s="2" customFormat="1" ht="16.5" customHeight="1">
      <c r="A85" s="34"/>
      <c r="B85" s="35"/>
      <c r="C85" s="34"/>
      <c r="D85" s="34"/>
      <c r="E85" s="289" t="str">
        <f>E7</f>
        <v>Oprava kolejí výhybek a nástupišť v žst. Strážnice</v>
      </c>
      <c r="F85" s="290"/>
      <c r="G85" s="290"/>
      <c r="H85" s="290"/>
      <c r="I85" s="34"/>
      <c r="J85" s="34"/>
      <c r="K85" s="34"/>
      <c r="L85" s="44"/>
      <c r="S85" s="34"/>
      <c r="T85" s="34"/>
      <c r="U85" s="34"/>
      <c r="V85" s="34"/>
      <c r="W85" s="34"/>
      <c r="X85" s="34"/>
      <c r="Y85" s="34"/>
      <c r="Z85" s="34"/>
      <c r="AA85" s="34"/>
      <c r="AB85" s="34"/>
      <c r="AC85" s="34"/>
      <c r="AD85" s="34"/>
      <c r="AE85" s="34"/>
    </row>
    <row r="86" spans="1:31" s="1" customFormat="1" ht="12" customHeight="1">
      <c r="B86" s="22"/>
      <c r="C86" s="29" t="s">
        <v>127</v>
      </c>
      <c r="L86" s="22"/>
    </row>
    <row r="87" spans="1:31" s="2" customFormat="1" ht="16.5" customHeight="1">
      <c r="A87" s="34"/>
      <c r="B87" s="35"/>
      <c r="C87" s="34"/>
      <c r="D87" s="34"/>
      <c r="E87" s="289" t="s">
        <v>1975</v>
      </c>
      <c r="F87" s="288"/>
      <c r="G87" s="288"/>
      <c r="H87" s="288"/>
      <c r="I87" s="34"/>
      <c r="J87" s="34"/>
      <c r="K87" s="34"/>
      <c r="L87" s="44"/>
      <c r="S87" s="34"/>
      <c r="T87" s="34"/>
      <c r="U87" s="34"/>
      <c r="V87" s="34"/>
      <c r="W87" s="34"/>
      <c r="X87" s="34"/>
      <c r="Y87" s="34"/>
      <c r="Z87" s="34"/>
      <c r="AA87" s="34"/>
      <c r="AB87" s="34"/>
      <c r="AC87" s="34"/>
      <c r="AD87" s="34"/>
      <c r="AE87" s="34"/>
    </row>
    <row r="88" spans="1:31" s="2" customFormat="1" ht="12" customHeight="1">
      <c r="A88" s="34"/>
      <c r="B88" s="35"/>
      <c r="C88" s="29" t="s">
        <v>1442</v>
      </c>
      <c r="D88" s="34"/>
      <c r="E88" s="34"/>
      <c r="F88" s="34"/>
      <c r="G88" s="34"/>
      <c r="H88" s="34"/>
      <c r="I88" s="34"/>
      <c r="J88" s="34"/>
      <c r="K88" s="34"/>
      <c r="L88" s="44"/>
      <c r="S88" s="34"/>
      <c r="T88" s="34"/>
      <c r="U88" s="34"/>
      <c r="V88" s="34"/>
      <c r="W88" s="34"/>
      <c r="X88" s="34"/>
      <c r="Y88" s="34"/>
      <c r="Z88" s="34"/>
      <c r="AA88" s="34"/>
      <c r="AB88" s="34"/>
      <c r="AC88" s="34"/>
      <c r="AD88" s="34"/>
      <c r="AE88" s="34"/>
    </row>
    <row r="89" spans="1:31" s="2" customFormat="1" ht="16.5" customHeight="1">
      <c r="A89" s="34"/>
      <c r="B89" s="35"/>
      <c r="C89" s="34"/>
      <c r="D89" s="34"/>
      <c r="E89" s="285" t="str">
        <f>E11</f>
        <v>01 - Sborník ÚOŽI</v>
      </c>
      <c r="F89" s="288"/>
      <c r="G89" s="288"/>
      <c r="H89" s="288"/>
      <c r="I89" s="34"/>
      <c r="J89" s="34"/>
      <c r="K89" s="34"/>
      <c r="L89" s="44"/>
      <c r="S89" s="34"/>
      <c r="T89" s="34"/>
      <c r="U89" s="34"/>
      <c r="V89" s="34"/>
      <c r="W89" s="34"/>
      <c r="X89" s="34"/>
      <c r="Y89" s="34"/>
      <c r="Z89" s="34"/>
      <c r="AA89" s="34"/>
      <c r="AB89" s="34"/>
      <c r="AC89" s="34"/>
      <c r="AD89" s="34"/>
      <c r="AE89" s="34"/>
    </row>
    <row r="90" spans="1:31" s="2" customFormat="1" ht="6.95" customHeight="1">
      <c r="A90" s="34"/>
      <c r="B90" s="35"/>
      <c r="C90" s="34"/>
      <c r="D90" s="34"/>
      <c r="E90" s="34"/>
      <c r="F90" s="34"/>
      <c r="G90" s="34"/>
      <c r="H90" s="34"/>
      <c r="I90" s="34"/>
      <c r="J90" s="34"/>
      <c r="K90" s="34"/>
      <c r="L90" s="44"/>
      <c r="S90" s="34"/>
      <c r="T90" s="34"/>
      <c r="U90" s="34"/>
      <c r="V90" s="34"/>
      <c r="W90" s="34"/>
      <c r="X90" s="34"/>
      <c r="Y90" s="34"/>
      <c r="Z90" s="34"/>
      <c r="AA90" s="34"/>
      <c r="AB90" s="34"/>
      <c r="AC90" s="34"/>
      <c r="AD90" s="34"/>
      <c r="AE90" s="34"/>
    </row>
    <row r="91" spans="1:31" s="2" customFormat="1" ht="12" customHeight="1">
      <c r="A91" s="34"/>
      <c r="B91" s="35"/>
      <c r="C91" s="29" t="s">
        <v>20</v>
      </c>
      <c r="D91" s="34"/>
      <c r="E91" s="34"/>
      <c r="F91" s="27" t="str">
        <f>F14</f>
        <v xml:space="preserve"> </v>
      </c>
      <c r="G91" s="34"/>
      <c r="H91" s="34"/>
      <c r="I91" s="29" t="s">
        <v>22</v>
      </c>
      <c r="J91" s="57">
        <f>IF(J14="","",J14)</f>
        <v>45072</v>
      </c>
      <c r="K91" s="34"/>
      <c r="L91" s="44"/>
      <c r="S91" s="34"/>
      <c r="T91" s="34"/>
      <c r="U91" s="34"/>
      <c r="V91" s="34"/>
      <c r="W91" s="34"/>
      <c r="X91" s="34"/>
      <c r="Y91" s="34"/>
      <c r="Z91" s="34"/>
      <c r="AA91" s="34"/>
      <c r="AB91" s="34"/>
      <c r="AC91" s="34"/>
      <c r="AD91" s="34"/>
      <c r="AE91" s="34"/>
    </row>
    <row r="92" spans="1:31" s="2" customFormat="1" ht="6.95" customHeight="1">
      <c r="A92" s="34"/>
      <c r="B92" s="35"/>
      <c r="C92" s="34"/>
      <c r="D92" s="34"/>
      <c r="E92" s="34"/>
      <c r="F92" s="34"/>
      <c r="G92" s="34"/>
      <c r="H92" s="34"/>
      <c r="I92" s="34"/>
      <c r="J92" s="34"/>
      <c r="K92" s="34"/>
      <c r="L92" s="44"/>
      <c r="S92" s="34"/>
      <c r="T92" s="34"/>
      <c r="U92" s="34"/>
      <c r="V92" s="34"/>
      <c r="W92" s="34"/>
      <c r="X92" s="34"/>
      <c r="Y92" s="34"/>
      <c r="Z92" s="34"/>
      <c r="AA92" s="34"/>
      <c r="AB92" s="34"/>
      <c r="AC92" s="34"/>
      <c r="AD92" s="34"/>
      <c r="AE92" s="34"/>
    </row>
    <row r="93" spans="1:31" s="2" customFormat="1" ht="15.2" customHeight="1">
      <c r="A93" s="34"/>
      <c r="B93" s="35"/>
      <c r="C93" s="29" t="s">
        <v>23</v>
      </c>
      <c r="D93" s="34"/>
      <c r="E93" s="34"/>
      <c r="F93" s="27" t="str">
        <f>E17</f>
        <v xml:space="preserve"> </v>
      </c>
      <c r="G93" s="34"/>
      <c r="H93" s="34"/>
      <c r="I93" s="29" t="s">
        <v>28</v>
      </c>
      <c r="J93" s="32" t="str">
        <f>E23</f>
        <v xml:space="preserve"> </v>
      </c>
      <c r="K93" s="34"/>
      <c r="L93" s="44"/>
      <c r="S93" s="34"/>
      <c r="T93" s="34"/>
      <c r="U93" s="34"/>
      <c r="V93" s="34"/>
      <c r="W93" s="34"/>
      <c r="X93" s="34"/>
      <c r="Y93" s="34"/>
      <c r="Z93" s="34"/>
      <c r="AA93" s="34"/>
      <c r="AB93" s="34"/>
      <c r="AC93" s="34"/>
      <c r="AD93" s="34"/>
      <c r="AE93" s="34"/>
    </row>
    <row r="94" spans="1:31" s="2" customFormat="1" ht="15.2" customHeight="1">
      <c r="A94" s="34"/>
      <c r="B94" s="35"/>
      <c r="C94" s="29" t="s">
        <v>26</v>
      </c>
      <c r="D94" s="34"/>
      <c r="E94" s="34"/>
      <c r="F94" s="27" t="str">
        <f>IF(E20="","",E20)</f>
        <v>Vyplň údaj</v>
      </c>
      <c r="G94" s="34"/>
      <c r="H94" s="34"/>
      <c r="I94" s="29" t="s">
        <v>30</v>
      </c>
      <c r="J94" s="32" t="str">
        <f>E26</f>
        <v xml:space="preserve"> </v>
      </c>
      <c r="K94" s="34"/>
      <c r="L94" s="44"/>
      <c r="S94" s="34"/>
      <c r="T94" s="34"/>
      <c r="U94" s="34"/>
      <c r="V94" s="34"/>
      <c r="W94" s="34"/>
      <c r="X94" s="34"/>
      <c r="Y94" s="34"/>
      <c r="Z94" s="34"/>
      <c r="AA94" s="34"/>
      <c r="AB94" s="34"/>
      <c r="AC94" s="34"/>
      <c r="AD94" s="34"/>
      <c r="AE94" s="34"/>
    </row>
    <row r="95" spans="1:31" s="2" customFormat="1" ht="10.35" customHeight="1">
      <c r="A95" s="34"/>
      <c r="B95" s="35"/>
      <c r="C95" s="34"/>
      <c r="D95" s="34"/>
      <c r="E95" s="34"/>
      <c r="F95" s="34"/>
      <c r="G95" s="34"/>
      <c r="H95" s="34"/>
      <c r="I95" s="34"/>
      <c r="J95" s="34"/>
      <c r="K95" s="34"/>
      <c r="L95" s="44"/>
      <c r="S95" s="34"/>
      <c r="T95" s="34"/>
      <c r="U95" s="34"/>
      <c r="V95" s="34"/>
      <c r="W95" s="34"/>
      <c r="X95" s="34"/>
      <c r="Y95" s="34"/>
      <c r="Z95" s="34"/>
      <c r="AA95" s="34"/>
      <c r="AB95" s="34"/>
      <c r="AC95" s="34"/>
      <c r="AD95" s="34"/>
      <c r="AE95" s="34"/>
    </row>
    <row r="96" spans="1:31" s="2" customFormat="1" ht="29.25" customHeight="1">
      <c r="A96" s="34"/>
      <c r="B96" s="35"/>
      <c r="C96" s="116" t="s">
        <v>130</v>
      </c>
      <c r="D96" s="108"/>
      <c r="E96" s="108"/>
      <c r="F96" s="108"/>
      <c r="G96" s="108"/>
      <c r="H96" s="108"/>
      <c r="I96" s="108"/>
      <c r="J96" s="117" t="s">
        <v>131</v>
      </c>
      <c r="K96" s="108"/>
      <c r="L96" s="44"/>
      <c r="S96" s="34"/>
      <c r="T96" s="34"/>
      <c r="U96" s="34"/>
      <c r="V96" s="34"/>
      <c r="W96" s="34"/>
      <c r="X96" s="34"/>
      <c r="Y96" s="34"/>
      <c r="Z96" s="34"/>
      <c r="AA96" s="34"/>
      <c r="AB96" s="34"/>
      <c r="AC96" s="34"/>
      <c r="AD96" s="34"/>
      <c r="AE96" s="34"/>
    </row>
    <row r="97" spans="1:47" s="2" customFormat="1" ht="10.35" customHeight="1">
      <c r="A97" s="34"/>
      <c r="B97" s="35"/>
      <c r="C97" s="34"/>
      <c r="D97" s="34"/>
      <c r="E97" s="34"/>
      <c r="F97" s="34"/>
      <c r="G97" s="34"/>
      <c r="H97" s="34"/>
      <c r="I97" s="34"/>
      <c r="J97" s="34"/>
      <c r="K97" s="34"/>
      <c r="L97" s="44"/>
      <c r="S97" s="34"/>
      <c r="T97" s="34"/>
      <c r="U97" s="34"/>
      <c r="V97" s="34"/>
      <c r="W97" s="34"/>
      <c r="X97" s="34"/>
      <c r="Y97" s="34"/>
      <c r="Z97" s="34"/>
      <c r="AA97" s="34"/>
      <c r="AB97" s="34"/>
      <c r="AC97" s="34"/>
      <c r="AD97" s="34"/>
      <c r="AE97" s="34"/>
    </row>
    <row r="98" spans="1:47" s="2" customFormat="1" ht="22.9" customHeight="1">
      <c r="A98" s="34"/>
      <c r="B98" s="35"/>
      <c r="C98" s="118" t="s">
        <v>132</v>
      </c>
      <c r="D98" s="34"/>
      <c r="E98" s="34"/>
      <c r="F98" s="34"/>
      <c r="G98" s="34"/>
      <c r="H98" s="34"/>
      <c r="I98" s="34"/>
      <c r="J98" s="73">
        <f>J126</f>
        <v>0</v>
      </c>
      <c r="K98" s="34"/>
      <c r="L98" s="44"/>
      <c r="S98" s="34"/>
      <c r="T98" s="34"/>
      <c r="U98" s="34"/>
      <c r="V98" s="34"/>
      <c r="W98" s="34"/>
      <c r="X98" s="34"/>
      <c r="Y98" s="34"/>
      <c r="Z98" s="34"/>
      <c r="AA98" s="34"/>
      <c r="AB98" s="34"/>
      <c r="AC98" s="34"/>
      <c r="AD98" s="34"/>
      <c r="AE98" s="34"/>
      <c r="AU98" s="19" t="s">
        <v>133</v>
      </c>
    </row>
    <row r="99" spans="1:47" s="9" customFormat="1" ht="24.95" customHeight="1">
      <c r="B99" s="119"/>
      <c r="D99" s="120" t="s">
        <v>1976</v>
      </c>
      <c r="E99" s="121"/>
      <c r="F99" s="121"/>
      <c r="G99" s="121"/>
      <c r="H99" s="121"/>
      <c r="I99" s="121"/>
      <c r="J99" s="122">
        <f>J127</f>
        <v>0</v>
      </c>
      <c r="L99" s="119"/>
    </row>
    <row r="100" spans="1:47" s="10" customFormat="1" ht="19.899999999999999" customHeight="1">
      <c r="B100" s="123"/>
      <c r="D100" s="124" t="s">
        <v>1977</v>
      </c>
      <c r="E100" s="125"/>
      <c r="F100" s="125"/>
      <c r="G100" s="125"/>
      <c r="H100" s="125"/>
      <c r="I100" s="125"/>
      <c r="J100" s="126">
        <f>J128</f>
        <v>0</v>
      </c>
      <c r="L100" s="123"/>
    </row>
    <row r="101" spans="1:47" s="10" customFormat="1" ht="19.899999999999999" customHeight="1">
      <c r="B101" s="123"/>
      <c r="D101" s="124" t="s">
        <v>1978</v>
      </c>
      <c r="E101" s="125"/>
      <c r="F101" s="125"/>
      <c r="G101" s="125"/>
      <c r="H101" s="125"/>
      <c r="I101" s="125"/>
      <c r="J101" s="126">
        <f>J143</f>
        <v>0</v>
      </c>
      <c r="L101" s="123"/>
    </row>
    <row r="102" spans="1:47" s="9" customFormat="1" ht="24.95" customHeight="1">
      <c r="B102" s="119"/>
      <c r="D102" s="120" t="s">
        <v>1979</v>
      </c>
      <c r="E102" s="121"/>
      <c r="F102" s="121"/>
      <c r="G102" s="121"/>
      <c r="H102" s="121"/>
      <c r="I102" s="121"/>
      <c r="J102" s="122">
        <f>J171</f>
        <v>0</v>
      </c>
      <c r="L102" s="119"/>
    </row>
    <row r="103" spans="1:47" s="9" customFormat="1" ht="24.95" customHeight="1">
      <c r="B103" s="119"/>
      <c r="D103" s="120" t="s">
        <v>1980</v>
      </c>
      <c r="E103" s="121"/>
      <c r="F103" s="121"/>
      <c r="G103" s="121"/>
      <c r="H103" s="121"/>
      <c r="I103" s="121"/>
      <c r="J103" s="122">
        <f>J189</f>
        <v>0</v>
      </c>
      <c r="L103" s="119"/>
    </row>
    <row r="104" spans="1:47" s="9" customFormat="1" ht="24.95" customHeight="1">
      <c r="B104" s="119"/>
      <c r="D104" s="120" t="s">
        <v>1981</v>
      </c>
      <c r="E104" s="121"/>
      <c r="F104" s="121"/>
      <c r="G104" s="121"/>
      <c r="H104" s="121"/>
      <c r="I104" s="121"/>
      <c r="J104" s="122">
        <f>J201</f>
        <v>0</v>
      </c>
      <c r="L104" s="119"/>
    </row>
    <row r="105" spans="1:47" s="2" customFormat="1" ht="21.75" customHeight="1">
      <c r="A105" s="34"/>
      <c r="B105" s="35"/>
      <c r="C105" s="34"/>
      <c r="D105" s="34"/>
      <c r="E105" s="34"/>
      <c r="F105" s="34"/>
      <c r="G105" s="34"/>
      <c r="H105" s="34"/>
      <c r="I105" s="34"/>
      <c r="J105" s="34"/>
      <c r="K105" s="34"/>
      <c r="L105" s="44"/>
      <c r="S105" s="34"/>
      <c r="T105" s="34"/>
      <c r="U105" s="34"/>
      <c r="V105" s="34"/>
      <c r="W105" s="34"/>
      <c r="X105" s="34"/>
      <c r="Y105" s="34"/>
      <c r="Z105" s="34"/>
      <c r="AA105" s="34"/>
      <c r="AB105" s="34"/>
      <c r="AC105" s="34"/>
      <c r="AD105" s="34"/>
      <c r="AE105" s="34"/>
    </row>
    <row r="106" spans="1:47" s="2" customFormat="1" ht="6.95" customHeight="1">
      <c r="A106" s="34"/>
      <c r="B106" s="49"/>
      <c r="C106" s="50"/>
      <c r="D106" s="50"/>
      <c r="E106" s="50"/>
      <c r="F106" s="50"/>
      <c r="G106" s="50"/>
      <c r="H106" s="50"/>
      <c r="I106" s="50"/>
      <c r="J106" s="50"/>
      <c r="K106" s="50"/>
      <c r="L106" s="44"/>
      <c r="S106" s="34"/>
      <c r="T106" s="34"/>
      <c r="U106" s="34"/>
      <c r="V106" s="34"/>
      <c r="W106" s="34"/>
      <c r="X106" s="34"/>
      <c r="Y106" s="34"/>
      <c r="Z106" s="34"/>
      <c r="AA106" s="34"/>
      <c r="AB106" s="34"/>
      <c r="AC106" s="34"/>
      <c r="AD106" s="34"/>
      <c r="AE106" s="34"/>
    </row>
    <row r="110" spans="1:47" s="2" customFormat="1" ht="6.95" customHeight="1">
      <c r="A110" s="34"/>
      <c r="B110" s="51"/>
      <c r="C110" s="52"/>
      <c r="D110" s="52"/>
      <c r="E110" s="52"/>
      <c r="F110" s="52"/>
      <c r="G110" s="52"/>
      <c r="H110" s="52"/>
      <c r="I110" s="52"/>
      <c r="J110" s="52"/>
      <c r="K110" s="52"/>
      <c r="L110" s="44"/>
      <c r="S110" s="34"/>
      <c r="T110" s="34"/>
      <c r="U110" s="34"/>
      <c r="V110" s="34"/>
      <c r="W110" s="34"/>
      <c r="X110" s="34"/>
      <c r="Y110" s="34"/>
      <c r="Z110" s="34"/>
      <c r="AA110" s="34"/>
      <c r="AB110" s="34"/>
      <c r="AC110" s="34"/>
      <c r="AD110" s="34"/>
      <c r="AE110" s="34"/>
    </row>
    <row r="111" spans="1:47" s="2" customFormat="1" ht="24.95" customHeight="1">
      <c r="A111" s="34"/>
      <c r="B111" s="35"/>
      <c r="C111" s="23" t="s">
        <v>137</v>
      </c>
      <c r="D111" s="34"/>
      <c r="E111" s="34"/>
      <c r="F111" s="34"/>
      <c r="G111" s="34"/>
      <c r="H111" s="34"/>
      <c r="I111" s="34"/>
      <c r="J111" s="34"/>
      <c r="K111" s="34"/>
      <c r="L111" s="44"/>
      <c r="S111" s="34"/>
      <c r="T111" s="34"/>
      <c r="U111" s="34"/>
      <c r="V111" s="34"/>
      <c r="W111" s="34"/>
      <c r="X111" s="34"/>
      <c r="Y111" s="34"/>
      <c r="Z111" s="34"/>
      <c r="AA111" s="34"/>
      <c r="AB111" s="34"/>
      <c r="AC111" s="34"/>
      <c r="AD111" s="34"/>
      <c r="AE111" s="34"/>
    </row>
    <row r="112" spans="1:47" s="2" customFormat="1" ht="6.95" customHeight="1">
      <c r="A112" s="34"/>
      <c r="B112" s="35"/>
      <c r="C112" s="34"/>
      <c r="D112" s="34"/>
      <c r="E112" s="34"/>
      <c r="F112" s="34"/>
      <c r="G112" s="34"/>
      <c r="H112" s="34"/>
      <c r="I112" s="34"/>
      <c r="J112" s="34"/>
      <c r="K112" s="34"/>
      <c r="L112" s="44"/>
      <c r="S112" s="34"/>
      <c r="T112" s="34"/>
      <c r="U112" s="34"/>
      <c r="V112" s="34"/>
      <c r="W112" s="34"/>
      <c r="X112" s="34"/>
      <c r="Y112" s="34"/>
      <c r="Z112" s="34"/>
      <c r="AA112" s="34"/>
      <c r="AB112" s="34"/>
      <c r="AC112" s="34"/>
      <c r="AD112" s="34"/>
      <c r="AE112" s="34"/>
    </row>
    <row r="113" spans="1:63" s="2" customFormat="1" ht="12" customHeight="1">
      <c r="A113" s="34"/>
      <c r="B113" s="35"/>
      <c r="C113" s="29" t="s">
        <v>16</v>
      </c>
      <c r="D113" s="34"/>
      <c r="E113" s="34"/>
      <c r="F113" s="34"/>
      <c r="G113" s="34"/>
      <c r="H113" s="34"/>
      <c r="I113" s="34"/>
      <c r="J113" s="34"/>
      <c r="K113" s="34"/>
      <c r="L113" s="44"/>
      <c r="S113" s="34"/>
      <c r="T113" s="34"/>
      <c r="U113" s="34"/>
      <c r="V113" s="34"/>
      <c r="W113" s="34"/>
      <c r="X113" s="34"/>
      <c r="Y113" s="34"/>
      <c r="Z113" s="34"/>
      <c r="AA113" s="34"/>
      <c r="AB113" s="34"/>
      <c r="AC113" s="34"/>
      <c r="AD113" s="34"/>
      <c r="AE113" s="34"/>
    </row>
    <row r="114" spans="1:63" s="2" customFormat="1" ht="16.5" customHeight="1">
      <c r="A114" s="34"/>
      <c r="B114" s="35"/>
      <c r="C114" s="34"/>
      <c r="D114" s="34"/>
      <c r="E114" s="289" t="str">
        <f>E7</f>
        <v>Oprava kolejí výhybek a nástupišť v žst. Strážnice</v>
      </c>
      <c r="F114" s="290"/>
      <c r="G114" s="290"/>
      <c r="H114" s="290"/>
      <c r="I114" s="34"/>
      <c r="J114" s="34"/>
      <c r="K114" s="34"/>
      <c r="L114" s="44"/>
      <c r="S114" s="34"/>
      <c r="T114" s="34"/>
      <c r="U114" s="34"/>
      <c r="V114" s="34"/>
      <c r="W114" s="34"/>
      <c r="X114" s="34"/>
      <c r="Y114" s="34"/>
      <c r="Z114" s="34"/>
      <c r="AA114" s="34"/>
      <c r="AB114" s="34"/>
      <c r="AC114" s="34"/>
      <c r="AD114" s="34"/>
      <c r="AE114" s="34"/>
    </row>
    <row r="115" spans="1:63" s="1" customFormat="1" ht="12" customHeight="1">
      <c r="B115" s="22"/>
      <c r="C115" s="29" t="s">
        <v>127</v>
      </c>
      <c r="L115" s="22"/>
    </row>
    <row r="116" spans="1:63" s="2" customFormat="1" ht="16.5" customHeight="1">
      <c r="A116" s="34"/>
      <c r="B116" s="35"/>
      <c r="C116" s="34"/>
      <c r="D116" s="34"/>
      <c r="E116" s="289" t="s">
        <v>1975</v>
      </c>
      <c r="F116" s="288"/>
      <c r="G116" s="288"/>
      <c r="H116" s="288"/>
      <c r="I116" s="34"/>
      <c r="J116" s="34"/>
      <c r="K116" s="34"/>
      <c r="L116" s="44"/>
      <c r="S116" s="34"/>
      <c r="T116" s="34"/>
      <c r="U116" s="34"/>
      <c r="V116" s="34"/>
      <c r="W116" s="34"/>
      <c r="X116" s="34"/>
      <c r="Y116" s="34"/>
      <c r="Z116" s="34"/>
      <c r="AA116" s="34"/>
      <c r="AB116" s="34"/>
      <c r="AC116" s="34"/>
      <c r="AD116" s="34"/>
      <c r="AE116" s="34"/>
    </row>
    <row r="117" spans="1:63" s="2" customFormat="1" ht="12" customHeight="1">
      <c r="A117" s="34"/>
      <c r="B117" s="35"/>
      <c r="C117" s="29" t="s">
        <v>1442</v>
      </c>
      <c r="D117" s="34"/>
      <c r="E117" s="34"/>
      <c r="F117" s="34"/>
      <c r="G117" s="34"/>
      <c r="H117" s="34"/>
      <c r="I117" s="34"/>
      <c r="J117" s="34"/>
      <c r="K117" s="34"/>
      <c r="L117" s="44"/>
      <c r="S117" s="34"/>
      <c r="T117" s="34"/>
      <c r="U117" s="34"/>
      <c r="V117" s="34"/>
      <c r="W117" s="34"/>
      <c r="X117" s="34"/>
      <c r="Y117" s="34"/>
      <c r="Z117" s="34"/>
      <c r="AA117" s="34"/>
      <c r="AB117" s="34"/>
      <c r="AC117" s="34"/>
      <c r="AD117" s="34"/>
      <c r="AE117" s="34"/>
    </row>
    <row r="118" spans="1:63" s="2" customFormat="1" ht="16.5" customHeight="1">
      <c r="A118" s="34"/>
      <c r="B118" s="35"/>
      <c r="C118" s="34"/>
      <c r="D118" s="34"/>
      <c r="E118" s="285" t="str">
        <f>E11</f>
        <v>01 - Sborník ÚOŽI</v>
      </c>
      <c r="F118" s="288"/>
      <c r="G118" s="288"/>
      <c r="H118" s="288"/>
      <c r="I118" s="34"/>
      <c r="J118" s="34"/>
      <c r="K118" s="34"/>
      <c r="L118" s="44"/>
      <c r="S118" s="34"/>
      <c r="T118" s="34"/>
      <c r="U118" s="34"/>
      <c r="V118" s="34"/>
      <c r="W118" s="34"/>
      <c r="X118" s="34"/>
      <c r="Y118" s="34"/>
      <c r="Z118" s="34"/>
      <c r="AA118" s="34"/>
      <c r="AB118" s="34"/>
      <c r="AC118" s="34"/>
      <c r="AD118" s="34"/>
      <c r="AE118" s="34"/>
    </row>
    <row r="119" spans="1:63" s="2" customFormat="1" ht="6.95" customHeight="1">
      <c r="A119" s="34"/>
      <c r="B119" s="35"/>
      <c r="C119" s="34"/>
      <c r="D119" s="34"/>
      <c r="E119" s="34"/>
      <c r="F119" s="34"/>
      <c r="G119" s="34"/>
      <c r="H119" s="34"/>
      <c r="I119" s="34"/>
      <c r="J119" s="34"/>
      <c r="K119" s="34"/>
      <c r="L119" s="44"/>
      <c r="S119" s="34"/>
      <c r="T119" s="34"/>
      <c r="U119" s="34"/>
      <c r="V119" s="34"/>
      <c r="W119" s="34"/>
      <c r="X119" s="34"/>
      <c r="Y119" s="34"/>
      <c r="Z119" s="34"/>
      <c r="AA119" s="34"/>
      <c r="AB119" s="34"/>
      <c r="AC119" s="34"/>
      <c r="AD119" s="34"/>
      <c r="AE119" s="34"/>
    </row>
    <row r="120" spans="1:63" s="2" customFormat="1" ht="12" customHeight="1">
      <c r="A120" s="34"/>
      <c r="B120" s="35"/>
      <c r="C120" s="29" t="s">
        <v>20</v>
      </c>
      <c r="D120" s="34"/>
      <c r="E120" s="34"/>
      <c r="F120" s="27" t="str">
        <f>F14</f>
        <v xml:space="preserve"> </v>
      </c>
      <c r="G120" s="34"/>
      <c r="H120" s="34"/>
      <c r="I120" s="29" t="s">
        <v>22</v>
      </c>
      <c r="J120" s="57">
        <f>IF(J14="","",J14)</f>
        <v>45072</v>
      </c>
      <c r="K120" s="34"/>
      <c r="L120" s="44"/>
      <c r="S120" s="34"/>
      <c r="T120" s="34"/>
      <c r="U120" s="34"/>
      <c r="V120" s="34"/>
      <c r="W120" s="34"/>
      <c r="X120" s="34"/>
      <c r="Y120" s="34"/>
      <c r="Z120" s="34"/>
      <c r="AA120" s="34"/>
      <c r="AB120" s="34"/>
      <c r="AC120" s="34"/>
      <c r="AD120" s="34"/>
      <c r="AE120" s="34"/>
    </row>
    <row r="121" spans="1:63" s="2" customFormat="1" ht="6.95" customHeight="1">
      <c r="A121" s="34"/>
      <c r="B121" s="35"/>
      <c r="C121" s="34"/>
      <c r="D121" s="34"/>
      <c r="E121" s="34"/>
      <c r="F121" s="34"/>
      <c r="G121" s="34"/>
      <c r="H121" s="34"/>
      <c r="I121" s="34"/>
      <c r="J121" s="34"/>
      <c r="K121" s="34"/>
      <c r="L121" s="44"/>
      <c r="S121" s="34"/>
      <c r="T121" s="34"/>
      <c r="U121" s="34"/>
      <c r="V121" s="34"/>
      <c r="W121" s="34"/>
      <c r="X121" s="34"/>
      <c r="Y121" s="34"/>
      <c r="Z121" s="34"/>
      <c r="AA121" s="34"/>
      <c r="AB121" s="34"/>
      <c r="AC121" s="34"/>
      <c r="AD121" s="34"/>
      <c r="AE121" s="34"/>
    </row>
    <row r="122" spans="1:63" s="2" customFormat="1" ht="15.2" customHeight="1">
      <c r="A122" s="34"/>
      <c r="B122" s="35"/>
      <c r="C122" s="29" t="s">
        <v>23</v>
      </c>
      <c r="D122" s="34"/>
      <c r="E122" s="34"/>
      <c r="F122" s="27" t="str">
        <f>E17</f>
        <v xml:space="preserve"> </v>
      </c>
      <c r="G122" s="34"/>
      <c r="H122" s="34"/>
      <c r="I122" s="29" t="s">
        <v>28</v>
      </c>
      <c r="J122" s="32" t="str">
        <f>E23</f>
        <v xml:space="preserve"> </v>
      </c>
      <c r="K122" s="34"/>
      <c r="L122" s="44"/>
      <c r="S122" s="34"/>
      <c r="T122" s="34"/>
      <c r="U122" s="34"/>
      <c r="V122" s="34"/>
      <c r="W122" s="34"/>
      <c r="X122" s="34"/>
      <c r="Y122" s="34"/>
      <c r="Z122" s="34"/>
      <c r="AA122" s="34"/>
      <c r="AB122" s="34"/>
      <c r="AC122" s="34"/>
      <c r="AD122" s="34"/>
      <c r="AE122" s="34"/>
    </row>
    <row r="123" spans="1:63" s="2" customFormat="1" ht="15.2" customHeight="1">
      <c r="A123" s="34"/>
      <c r="B123" s="35"/>
      <c r="C123" s="29" t="s">
        <v>26</v>
      </c>
      <c r="D123" s="34"/>
      <c r="E123" s="34"/>
      <c r="F123" s="27" t="str">
        <f>IF(E20="","",E20)</f>
        <v>Vyplň údaj</v>
      </c>
      <c r="G123" s="34"/>
      <c r="H123" s="34"/>
      <c r="I123" s="29" t="s">
        <v>30</v>
      </c>
      <c r="J123" s="32" t="str">
        <f>E26</f>
        <v xml:space="preserve"> </v>
      </c>
      <c r="K123" s="34"/>
      <c r="L123" s="44"/>
      <c r="S123" s="34"/>
      <c r="T123" s="34"/>
      <c r="U123" s="34"/>
      <c r="V123" s="34"/>
      <c r="W123" s="34"/>
      <c r="X123" s="34"/>
      <c r="Y123" s="34"/>
      <c r="Z123" s="34"/>
      <c r="AA123" s="34"/>
      <c r="AB123" s="34"/>
      <c r="AC123" s="34"/>
      <c r="AD123" s="34"/>
      <c r="AE123" s="34"/>
    </row>
    <row r="124" spans="1:63" s="2" customFormat="1" ht="10.35" customHeight="1">
      <c r="A124" s="34"/>
      <c r="B124" s="35"/>
      <c r="C124" s="34"/>
      <c r="D124" s="34"/>
      <c r="E124" s="34"/>
      <c r="F124" s="34"/>
      <c r="G124" s="34"/>
      <c r="H124" s="34"/>
      <c r="I124" s="34"/>
      <c r="J124" s="34"/>
      <c r="K124" s="34"/>
      <c r="L124" s="44"/>
      <c r="S124" s="34"/>
      <c r="T124" s="34"/>
      <c r="U124" s="34"/>
      <c r="V124" s="34"/>
      <c r="W124" s="34"/>
      <c r="X124" s="34"/>
      <c r="Y124" s="34"/>
      <c r="Z124" s="34"/>
      <c r="AA124" s="34"/>
      <c r="AB124" s="34"/>
      <c r="AC124" s="34"/>
      <c r="AD124" s="34"/>
      <c r="AE124" s="34"/>
    </row>
    <row r="125" spans="1:63" s="11" customFormat="1" ht="29.25" customHeight="1">
      <c r="A125" s="127"/>
      <c r="B125" s="128"/>
      <c r="C125" s="129" t="s">
        <v>138</v>
      </c>
      <c r="D125" s="130" t="s">
        <v>57</v>
      </c>
      <c r="E125" s="130" t="s">
        <v>53</v>
      </c>
      <c r="F125" s="130" t="s">
        <v>54</v>
      </c>
      <c r="G125" s="130" t="s">
        <v>139</v>
      </c>
      <c r="H125" s="130" t="s">
        <v>140</v>
      </c>
      <c r="I125" s="130" t="s">
        <v>141</v>
      </c>
      <c r="J125" s="131" t="s">
        <v>131</v>
      </c>
      <c r="K125" s="132" t="s">
        <v>142</v>
      </c>
      <c r="L125" s="133"/>
      <c r="M125" s="64" t="s">
        <v>1</v>
      </c>
      <c r="N125" s="65" t="s">
        <v>36</v>
      </c>
      <c r="O125" s="65" t="s">
        <v>143</v>
      </c>
      <c r="P125" s="65" t="s">
        <v>144</v>
      </c>
      <c r="Q125" s="65" t="s">
        <v>145</v>
      </c>
      <c r="R125" s="65" t="s">
        <v>146</v>
      </c>
      <c r="S125" s="65" t="s">
        <v>147</v>
      </c>
      <c r="T125" s="66" t="s">
        <v>148</v>
      </c>
      <c r="U125" s="127"/>
      <c r="V125" s="127"/>
      <c r="W125" s="127"/>
      <c r="X125" s="127"/>
      <c r="Y125" s="127"/>
      <c r="Z125" s="127"/>
      <c r="AA125" s="127"/>
      <c r="AB125" s="127"/>
      <c r="AC125" s="127"/>
      <c r="AD125" s="127"/>
      <c r="AE125" s="127"/>
    </row>
    <row r="126" spans="1:63" s="2" customFormat="1" ht="22.9" customHeight="1">
      <c r="A126" s="34"/>
      <c r="B126" s="35"/>
      <c r="C126" s="71" t="s">
        <v>149</v>
      </c>
      <c r="D126" s="34"/>
      <c r="E126" s="34"/>
      <c r="F126" s="34"/>
      <c r="G126" s="34"/>
      <c r="H126" s="34"/>
      <c r="I126" s="34"/>
      <c r="J126" s="134">
        <f>BK126</f>
        <v>0</v>
      </c>
      <c r="K126" s="34"/>
      <c r="L126" s="35"/>
      <c r="M126" s="67"/>
      <c r="N126" s="58"/>
      <c r="O126" s="68"/>
      <c r="P126" s="135">
        <f>P127+P171+P189+P201</f>
        <v>0</v>
      </c>
      <c r="Q126" s="68"/>
      <c r="R126" s="135">
        <f>R127+R171+R189+R201</f>
        <v>0</v>
      </c>
      <c r="S126" s="68"/>
      <c r="T126" s="136">
        <f>T127+T171+T189+T201</f>
        <v>0</v>
      </c>
      <c r="U126" s="34"/>
      <c r="V126" s="34"/>
      <c r="W126" s="34"/>
      <c r="X126" s="34"/>
      <c r="Y126" s="34"/>
      <c r="Z126" s="34"/>
      <c r="AA126" s="34"/>
      <c r="AB126" s="34"/>
      <c r="AC126" s="34"/>
      <c r="AD126" s="34"/>
      <c r="AE126" s="34"/>
      <c r="AT126" s="19" t="s">
        <v>71</v>
      </c>
      <c r="AU126" s="19" t="s">
        <v>133</v>
      </c>
      <c r="BK126" s="137">
        <f>BK127+BK171+BK189+BK201</f>
        <v>0</v>
      </c>
    </row>
    <row r="127" spans="1:63" s="12" customFormat="1" ht="25.9" customHeight="1">
      <c r="B127" s="138"/>
      <c r="D127" s="139" t="s">
        <v>71</v>
      </c>
      <c r="E127" s="140" t="s">
        <v>104</v>
      </c>
      <c r="F127" s="140" t="s">
        <v>1982</v>
      </c>
      <c r="I127" s="141"/>
      <c r="J127" s="142">
        <f>BK127</f>
        <v>0</v>
      </c>
      <c r="L127" s="138"/>
      <c r="M127" s="143"/>
      <c r="N127" s="144"/>
      <c r="O127" s="144"/>
      <c r="P127" s="145">
        <f>P128+P143</f>
        <v>0</v>
      </c>
      <c r="Q127" s="144"/>
      <c r="R127" s="145">
        <f>R128+R143</f>
        <v>0</v>
      </c>
      <c r="S127" s="144"/>
      <c r="T127" s="146">
        <f>T128+T143</f>
        <v>0</v>
      </c>
      <c r="AR127" s="139" t="s">
        <v>80</v>
      </c>
      <c r="AT127" s="147" t="s">
        <v>71</v>
      </c>
      <c r="AU127" s="147" t="s">
        <v>72</v>
      </c>
      <c r="AY127" s="139" t="s">
        <v>152</v>
      </c>
      <c r="BK127" s="148">
        <f>BK128+BK143</f>
        <v>0</v>
      </c>
    </row>
    <row r="128" spans="1:63" s="12" customFormat="1" ht="22.9" customHeight="1">
      <c r="B128" s="138"/>
      <c r="D128" s="139" t="s">
        <v>71</v>
      </c>
      <c r="E128" s="149" t="s">
        <v>1622</v>
      </c>
      <c r="F128" s="149" t="s">
        <v>1983</v>
      </c>
      <c r="I128" s="141"/>
      <c r="J128" s="150">
        <f>BK128</f>
        <v>0</v>
      </c>
      <c r="L128" s="138"/>
      <c r="M128" s="143"/>
      <c r="N128" s="144"/>
      <c r="O128" s="144"/>
      <c r="P128" s="145">
        <f>SUM(P129:P142)</f>
        <v>0</v>
      </c>
      <c r="Q128" s="144"/>
      <c r="R128" s="145">
        <f>SUM(R129:R142)</f>
        <v>0</v>
      </c>
      <c r="S128" s="144"/>
      <c r="T128" s="146">
        <f>SUM(T129:T142)</f>
        <v>0</v>
      </c>
      <c r="AR128" s="139" t="s">
        <v>80</v>
      </c>
      <c r="AT128" s="147" t="s">
        <v>71</v>
      </c>
      <c r="AU128" s="147" t="s">
        <v>80</v>
      </c>
      <c r="AY128" s="139" t="s">
        <v>152</v>
      </c>
      <c r="BK128" s="148">
        <f>SUM(BK129:BK142)</f>
        <v>0</v>
      </c>
    </row>
    <row r="129" spans="1:65" s="2" customFormat="1" ht="16.5" customHeight="1">
      <c r="A129" s="34"/>
      <c r="B129" s="151"/>
      <c r="C129" s="152" t="s">
        <v>80</v>
      </c>
      <c r="D129" s="152" t="s">
        <v>155</v>
      </c>
      <c r="E129" s="153" t="s">
        <v>1679</v>
      </c>
      <c r="F129" s="154" t="s">
        <v>1680</v>
      </c>
      <c r="G129" s="155" t="s">
        <v>188</v>
      </c>
      <c r="H129" s="156">
        <v>4</v>
      </c>
      <c r="I129" s="157"/>
      <c r="J129" s="158">
        <f t="shared" ref="J129:J142" si="0">ROUND(I129*H129,2)</f>
        <v>0</v>
      </c>
      <c r="K129" s="159"/>
      <c r="L129" s="35"/>
      <c r="M129" s="160" t="s">
        <v>1</v>
      </c>
      <c r="N129" s="161" t="s">
        <v>37</v>
      </c>
      <c r="O129" s="60"/>
      <c r="P129" s="162">
        <f t="shared" ref="P129:P142" si="1">O129*H129</f>
        <v>0</v>
      </c>
      <c r="Q129" s="162">
        <v>0</v>
      </c>
      <c r="R129" s="162">
        <f t="shared" ref="R129:R142" si="2">Q129*H129</f>
        <v>0</v>
      </c>
      <c r="S129" s="162">
        <v>0</v>
      </c>
      <c r="T129" s="163">
        <f t="shared" ref="T129:T142" si="3">S129*H129</f>
        <v>0</v>
      </c>
      <c r="U129" s="34"/>
      <c r="V129" s="34"/>
      <c r="W129" s="34"/>
      <c r="X129" s="34"/>
      <c r="Y129" s="34"/>
      <c r="Z129" s="34"/>
      <c r="AA129" s="34"/>
      <c r="AB129" s="34"/>
      <c r="AC129" s="34"/>
      <c r="AD129" s="34"/>
      <c r="AE129" s="34"/>
      <c r="AR129" s="164" t="s">
        <v>425</v>
      </c>
      <c r="AT129" s="164" t="s">
        <v>155</v>
      </c>
      <c r="AU129" s="164" t="s">
        <v>82</v>
      </c>
      <c r="AY129" s="19" t="s">
        <v>152</v>
      </c>
      <c r="BE129" s="165">
        <f t="shared" ref="BE129:BE142" si="4">IF(N129="základní",J129,0)</f>
        <v>0</v>
      </c>
      <c r="BF129" s="165">
        <f t="shared" ref="BF129:BF142" si="5">IF(N129="snížená",J129,0)</f>
        <v>0</v>
      </c>
      <c r="BG129" s="165">
        <f t="shared" ref="BG129:BG142" si="6">IF(N129="zákl. přenesená",J129,0)</f>
        <v>0</v>
      </c>
      <c r="BH129" s="165">
        <f t="shared" ref="BH129:BH142" si="7">IF(N129="sníž. přenesená",J129,0)</f>
        <v>0</v>
      </c>
      <c r="BI129" s="165">
        <f t="shared" ref="BI129:BI142" si="8">IF(N129="nulová",J129,0)</f>
        <v>0</v>
      </c>
      <c r="BJ129" s="19" t="s">
        <v>80</v>
      </c>
      <c r="BK129" s="165">
        <f t="shared" ref="BK129:BK142" si="9">ROUND(I129*H129,2)</f>
        <v>0</v>
      </c>
      <c r="BL129" s="19" t="s">
        <v>425</v>
      </c>
      <c r="BM129" s="164" t="s">
        <v>1984</v>
      </c>
    </row>
    <row r="130" spans="1:65" s="2" customFormat="1" ht="44.25" customHeight="1">
      <c r="A130" s="34"/>
      <c r="B130" s="151"/>
      <c r="C130" s="152" t="s">
        <v>82</v>
      </c>
      <c r="D130" s="152" t="s">
        <v>155</v>
      </c>
      <c r="E130" s="153" t="s">
        <v>1985</v>
      </c>
      <c r="F130" s="154" t="s">
        <v>1986</v>
      </c>
      <c r="G130" s="155" t="s">
        <v>188</v>
      </c>
      <c r="H130" s="156">
        <v>4</v>
      </c>
      <c r="I130" s="157"/>
      <c r="J130" s="158">
        <f t="shared" si="0"/>
        <v>0</v>
      </c>
      <c r="K130" s="159"/>
      <c r="L130" s="35"/>
      <c r="M130" s="160" t="s">
        <v>1</v>
      </c>
      <c r="N130" s="161" t="s">
        <v>37</v>
      </c>
      <c r="O130" s="60"/>
      <c r="P130" s="162">
        <f t="shared" si="1"/>
        <v>0</v>
      </c>
      <c r="Q130" s="162">
        <v>0</v>
      </c>
      <c r="R130" s="162">
        <f t="shared" si="2"/>
        <v>0</v>
      </c>
      <c r="S130" s="162">
        <v>0</v>
      </c>
      <c r="T130" s="163">
        <f t="shared" si="3"/>
        <v>0</v>
      </c>
      <c r="U130" s="34"/>
      <c r="V130" s="34"/>
      <c r="W130" s="34"/>
      <c r="X130" s="34"/>
      <c r="Y130" s="34"/>
      <c r="Z130" s="34"/>
      <c r="AA130" s="34"/>
      <c r="AB130" s="34"/>
      <c r="AC130" s="34"/>
      <c r="AD130" s="34"/>
      <c r="AE130" s="34"/>
      <c r="AR130" s="164" t="s">
        <v>159</v>
      </c>
      <c r="AT130" s="164" t="s">
        <v>155</v>
      </c>
      <c r="AU130" s="164" t="s">
        <v>82</v>
      </c>
      <c r="AY130" s="19" t="s">
        <v>152</v>
      </c>
      <c r="BE130" s="165">
        <f t="shared" si="4"/>
        <v>0</v>
      </c>
      <c r="BF130" s="165">
        <f t="shared" si="5"/>
        <v>0</v>
      </c>
      <c r="BG130" s="165">
        <f t="shared" si="6"/>
        <v>0</v>
      </c>
      <c r="BH130" s="165">
        <f t="shared" si="7"/>
        <v>0</v>
      </c>
      <c r="BI130" s="165">
        <f t="shared" si="8"/>
        <v>0</v>
      </c>
      <c r="BJ130" s="19" t="s">
        <v>80</v>
      </c>
      <c r="BK130" s="165">
        <f t="shared" si="9"/>
        <v>0</v>
      </c>
      <c r="BL130" s="19" t="s">
        <v>159</v>
      </c>
      <c r="BM130" s="164" t="s">
        <v>1987</v>
      </c>
    </row>
    <row r="131" spans="1:65" s="2" customFormat="1" ht="16.5" customHeight="1">
      <c r="A131" s="34"/>
      <c r="B131" s="151"/>
      <c r="C131" s="152" t="s">
        <v>162</v>
      </c>
      <c r="D131" s="152" t="s">
        <v>155</v>
      </c>
      <c r="E131" s="153" t="s">
        <v>1988</v>
      </c>
      <c r="F131" s="154" t="s">
        <v>1989</v>
      </c>
      <c r="G131" s="155" t="s">
        <v>188</v>
      </c>
      <c r="H131" s="156">
        <v>2</v>
      </c>
      <c r="I131" s="157"/>
      <c r="J131" s="158">
        <f t="shared" si="0"/>
        <v>0</v>
      </c>
      <c r="K131" s="159"/>
      <c r="L131" s="35"/>
      <c r="M131" s="160" t="s">
        <v>1</v>
      </c>
      <c r="N131" s="161" t="s">
        <v>37</v>
      </c>
      <c r="O131" s="60"/>
      <c r="P131" s="162">
        <f t="shared" si="1"/>
        <v>0</v>
      </c>
      <c r="Q131" s="162">
        <v>0</v>
      </c>
      <c r="R131" s="162">
        <f t="shared" si="2"/>
        <v>0</v>
      </c>
      <c r="S131" s="162">
        <v>0</v>
      </c>
      <c r="T131" s="163">
        <f t="shared" si="3"/>
        <v>0</v>
      </c>
      <c r="U131" s="34"/>
      <c r="V131" s="34"/>
      <c r="W131" s="34"/>
      <c r="X131" s="34"/>
      <c r="Y131" s="34"/>
      <c r="Z131" s="34"/>
      <c r="AA131" s="34"/>
      <c r="AB131" s="34"/>
      <c r="AC131" s="34"/>
      <c r="AD131" s="34"/>
      <c r="AE131" s="34"/>
      <c r="AR131" s="164" t="s">
        <v>159</v>
      </c>
      <c r="AT131" s="164" t="s">
        <v>155</v>
      </c>
      <c r="AU131" s="164" t="s">
        <v>82</v>
      </c>
      <c r="AY131" s="19" t="s">
        <v>152</v>
      </c>
      <c r="BE131" s="165">
        <f t="shared" si="4"/>
        <v>0</v>
      </c>
      <c r="BF131" s="165">
        <f t="shared" si="5"/>
        <v>0</v>
      </c>
      <c r="BG131" s="165">
        <f t="shared" si="6"/>
        <v>0</v>
      </c>
      <c r="BH131" s="165">
        <f t="shared" si="7"/>
        <v>0</v>
      </c>
      <c r="BI131" s="165">
        <f t="shared" si="8"/>
        <v>0</v>
      </c>
      <c r="BJ131" s="19" t="s">
        <v>80</v>
      </c>
      <c r="BK131" s="165">
        <f t="shared" si="9"/>
        <v>0</v>
      </c>
      <c r="BL131" s="19" t="s">
        <v>159</v>
      </c>
      <c r="BM131" s="164" t="s">
        <v>1990</v>
      </c>
    </row>
    <row r="132" spans="1:65" s="2" customFormat="1" ht="16.5" customHeight="1">
      <c r="A132" s="34"/>
      <c r="B132" s="151"/>
      <c r="C132" s="166" t="s">
        <v>159</v>
      </c>
      <c r="D132" s="166" t="s">
        <v>169</v>
      </c>
      <c r="E132" s="167" t="s">
        <v>1991</v>
      </c>
      <c r="F132" s="168" t="s">
        <v>1992</v>
      </c>
      <c r="G132" s="169" t="s">
        <v>188</v>
      </c>
      <c r="H132" s="170">
        <v>4</v>
      </c>
      <c r="I132" s="171"/>
      <c r="J132" s="172">
        <f t="shared" si="0"/>
        <v>0</v>
      </c>
      <c r="K132" s="173"/>
      <c r="L132" s="174"/>
      <c r="M132" s="175" t="s">
        <v>1</v>
      </c>
      <c r="N132" s="176" t="s">
        <v>37</v>
      </c>
      <c r="O132" s="60"/>
      <c r="P132" s="162">
        <f t="shared" si="1"/>
        <v>0</v>
      </c>
      <c r="Q132" s="162">
        <v>0</v>
      </c>
      <c r="R132" s="162">
        <f t="shared" si="2"/>
        <v>0</v>
      </c>
      <c r="S132" s="162">
        <v>0</v>
      </c>
      <c r="T132" s="163">
        <f t="shared" si="3"/>
        <v>0</v>
      </c>
      <c r="U132" s="34"/>
      <c r="V132" s="34"/>
      <c r="W132" s="34"/>
      <c r="X132" s="34"/>
      <c r="Y132" s="34"/>
      <c r="Z132" s="34"/>
      <c r="AA132" s="34"/>
      <c r="AB132" s="34"/>
      <c r="AC132" s="34"/>
      <c r="AD132" s="34"/>
      <c r="AE132" s="34"/>
      <c r="AR132" s="164" t="s">
        <v>168</v>
      </c>
      <c r="AT132" s="164" t="s">
        <v>169</v>
      </c>
      <c r="AU132" s="164" t="s">
        <v>82</v>
      </c>
      <c r="AY132" s="19" t="s">
        <v>152</v>
      </c>
      <c r="BE132" s="165">
        <f t="shared" si="4"/>
        <v>0</v>
      </c>
      <c r="BF132" s="165">
        <f t="shared" si="5"/>
        <v>0</v>
      </c>
      <c r="BG132" s="165">
        <f t="shared" si="6"/>
        <v>0</v>
      </c>
      <c r="BH132" s="165">
        <f t="shared" si="7"/>
        <v>0</v>
      </c>
      <c r="BI132" s="165">
        <f t="shared" si="8"/>
        <v>0</v>
      </c>
      <c r="BJ132" s="19" t="s">
        <v>80</v>
      </c>
      <c r="BK132" s="165">
        <f t="shared" si="9"/>
        <v>0</v>
      </c>
      <c r="BL132" s="19" t="s">
        <v>159</v>
      </c>
      <c r="BM132" s="164" t="s">
        <v>1993</v>
      </c>
    </row>
    <row r="133" spans="1:65" s="2" customFormat="1" ht="16.5" customHeight="1">
      <c r="A133" s="34"/>
      <c r="B133" s="151"/>
      <c r="C133" s="152" t="s">
        <v>153</v>
      </c>
      <c r="D133" s="152" t="s">
        <v>155</v>
      </c>
      <c r="E133" s="153" t="s">
        <v>1994</v>
      </c>
      <c r="F133" s="154" t="s">
        <v>1995</v>
      </c>
      <c r="G133" s="155" t="s">
        <v>188</v>
      </c>
      <c r="H133" s="156">
        <v>4</v>
      </c>
      <c r="I133" s="157"/>
      <c r="J133" s="158">
        <f t="shared" si="0"/>
        <v>0</v>
      </c>
      <c r="K133" s="159"/>
      <c r="L133" s="35"/>
      <c r="M133" s="160" t="s">
        <v>1</v>
      </c>
      <c r="N133" s="161" t="s">
        <v>37</v>
      </c>
      <c r="O133" s="60"/>
      <c r="P133" s="162">
        <f t="shared" si="1"/>
        <v>0</v>
      </c>
      <c r="Q133" s="162">
        <v>0</v>
      </c>
      <c r="R133" s="162">
        <f t="shared" si="2"/>
        <v>0</v>
      </c>
      <c r="S133" s="162">
        <v>0</v>
      </c>
      <c r="T133" s="163">
        <f t="shared" si="3"/>
        <v>0</v>
      </c>
      <c r="U133" s="34"/>
      <c r="V133" s="34"/>
      <c r="W133" s="34"/>
      <c r="X133" s="34"/>
      <c r="Y133" s="34"/>
      <c r="Z133" s="34"/>
      <c r="AA133" s="34"/>
      <c r="AB133" s="34"/>
      <c r="AC133" s="34"/>
      <c r="AD133" s="34"/>
      <c r="AE133" s="34"/>
      <c r="AR133" s="164" t="s">
        <v>159</v>
      </c>
      <c r="AT133" s="164" t="s">
        <v>155</v>
      </c>
      <c r="AU133" s="164" t="s">
        <v>82</v>
      </c>
      <c r="AY133" s="19" t="s">
        <v>152</v>
      </c>
      <c r="BE133" s="165">
        <f t="shared" si="4"/>
        <v>0</v>
      </c>
      <c r="BF133" s="165">
        <f t="shared" si="5"/>
        <v>0</v>
      </c>
      <c r="BG133" s="165">
        <f t="shared" si="6"/>
        <v>0</v>
      </c>
      <c r="BH133" s="165">
        <f t="shared" si="7"/>
        <v>0</v>
      </c>
      <c r="BI133" s="165">
        <f t="shared" si="8"/>
        <v>0</v>
      </c>
      <c r="BJ133" s="19" t="s">
        <v>80</v>
      </c>
      <c r="BK133" s="165">
        <f t="shared" si="9"/>
        <v>0</v>
      </c>
      <c r="BL133" s="19" t="s">
        <v>159</v>
      </c>
      <c r="BM133" s="164" t="s">
        <v>1996</v>
      </c>
    </row>
    <row r="134" spans="1:65" s="2" customFormat="1" ht="16.5" customHeight="1">
      <c r="A134" s="34"/>
      <c r="B134" s="151"/>
      <c r="C134" s="166" t="s">
        <v>173</v>
      </c>
      <c r="D134" s="166" t="s">
        <v>169</v>
      </c>
      <c r="E134" s="167" t="s">
        <v>1997</v>
      </c>
      <c r="F134" s="168" t="s">
        <v>1998</v>
      </c>
      <c r="G134" s="169" t="s">
        <v>188</v>
      </c>
      <c r="H134" s="170">
        <v>4</v>
      </c>
      <c r="I134" s="171"/>
      <c r="J134" s="172">
        <f t="shared" si="0"/>
        <v>0</v>
      </c>
      <c r="K134" s="173"/>
      <c r="L134" s="174"/>
      <c r="M134" s="175" t="s">
        <v>1</v>
      </c>
      <c r="N134" s="176" t="s">
        <v>37</v>
      </c>
      <c r="O134" s="60"/>
      <c r="P134" s="162">
        <f t="shared" si="1"/>
        <v>0</v>
      </c>
      <c r="Q134" s="162">
        <v>0</v>
      </c>
      <c r="R134" s="162">
        <f t="shared" si="2"/>
        <v>0</v>
      </c>
      <c r="S134" s="162">
        <v>0</v>
      </c>
      <c r="T134" s="163">
        <f t="shared" si="3"/>
        <v>0</v>
      </c>
      <c r="U134" s="34"/>
      <c r="V134" s="34"/>
      <c r="W134" s="34"/>
      <c r="X134" s="34"/>
      <c r="Y134" s="34"/>
      <c r="Z134" s="34"/>
      <c r="AA134" s="34"/>
      <c r="AB134" s="34"/>
      <c r="AC134" s="34"/>
      <c r="AD134" s="34"/>
      <c r="AE134" s="34"/>
      <c r="AR134" s="164" t="s">
        <v>1479</v>
      </c>
      <c r="AT134" s="164" t="s">
        <v>169</v>
      </c>
      <c r="AU134" s="164" t="s">
        <v>82</v>
      </c>
      <c r="AY134" s="19" t="s">
        <v>152</v>
      </c>
      <c r="BE134" s="165">
        <f t="shared" si="4"/>
        <v>0</v>
      </c>
      <c r="BF134" s="165">
        <f t="shared" si="5"/>
        <v>0</v>
      </c>
      <c r="BG134" s="165">
        <f t="shared" si="6"/>
        <v>0</v>
      </c>
      <c r="BH134" s="165">
        <f t="shared" si="7"/>
        <v>0</v>
      </c>
      <c r="BI134" s="165">
        <f t="shared" si="8"/>
        <v>0</v>
      </c>
      <c r="BJ134" s="19" t="s">
        <v>80</v>
      </c>
      <c r="BK134" s="165">
        <f t="shared" si="9"/>
        <v>0</v>
      </c>
      <c r="BL134" s="19" t="s">
        <v>391</v>
      </c>
      <c r="BM134" s="164" t="s">
        <v>1999</v>
      </c>
    </row>
    <row r="135" spans="1:65" s="2" customFormat="1" ht="16.5" customHeight="1">
      <c r="A135" s="34"/>
      <c r="B135" s="151"/>
      <c r="C135" s="152" t="s">
        <v>178</v>
      </c>
      <c r="D135" s="152" t="s">
        <v>155</v>
      </c>
      <c r="E135" s="153" t="s">
        <v>2000</v>
      </c>
      <c r="F135" s="154" t="s">
        <v>2001</v>
      </c>
      <c r="G135" s="155" t="s">
        <v>188</v>
      </c>
      <c r="H135" s="156">
        <v>1</v>
      </c>
      <c r="I135" s="157"/>
      <c r="J135" s="158">
        <f t="shared" si="0"/>
        <v>0</v>
      </c>
      <c r="K135" s="159"/>
      <c r="L135" s="35"/>
      <c r="M135" s="160" t="s">
        <v>1</v>
      </c>
      <c r="N135" s="161" t="s">
        <v>37</v>
      </c>
      <c r="O135" s="60"/>
      <c r="P135" s="162">
        <f t="shared" si="1"/>
        <v>0</v>
      </c>
      <c r="Q135" s="162">
        <v>0</v>
      </c>
      <c r="R135" s="162">
        <f t="shared" si="2"/>
        <v>0</v>
      </c>
      <c r="S135" s="162">
        <v>0</v>
      </c>
      <c r="T135" s="163">
        <f t="shared" si="3"/>
        <v>0</v>
      </c>
      <c r="U135" s="34"/>
      <c r="V135" s="34"/>
      <c r="W135" s="34"/>
      <c r="X135" s="34"/>
      <c r="Y135" s="34"/>
      <c r="Z135" s="34"/>
      <c r="AA135" s="34"/>
      <c r="AB135" s="34"/>
      <c r="AC135" s="34"/>
      <c r="AD135" s="34"/>
      <c r="AE135" s="34"/>
      <c r="AR135" s="164" t="s">
        <v>159</v>
      </c>
      <c r="AT135" s="164" t="s">
        <v>155</v>
      </c>
      <c r="AU135" s="164" t="s">
        <v>82</v>
      </c>
      <c r="AY135" s="19" t="s">
        <v>152</v>
      </c>
      <c r="BE135" s="165">
        <f t="shared" si="4"/>
        <v>0</v>
      </c>
      <c r="BF135" s="165">
        <f t="shared" si="5"/>
        <v>0</v>
      </c>
      <c r="BG135" s="165">
        <f t="shared" si="6"/>
        <v>0</v>
      </c>
      <c r="BH135" s="165">
        <f t="shared" si="7"/>
        <v>0</v>
      </c>
      <c r="BI135" s="165">
        <f t="shared" si="8"/>
        <v>0</v>
      </c>
      <c r="BJ135" s="19" t="s">
        <v>80</v>
      </c>
      <c r="BK135" s="165">
        <f t="shared" si="9"/>
        <v>0</v>
      </c>
      <c r="BL135" s="19" t="s">
        <v>159</v>
      </c>
      <c r="BM135" s="164" t="s">
        <v>2002</v>
      </c>
    </row>
    <row r="136" spans="1:65" s="2" customFormat="1" ht="16.5" customHeight="1">
      <c r="A136" s="34"/>
      <c r="B136" s="151"/>
      <c r="C136" s="166" t="s">
        <v>168</v>
      </c>
      <c r="D136" s="166" t="s">
        <v>169</v>
      </c>
      <c r="E136" s="167" t="s">
        <v>2003</v>
      </c>
      <c r="F136" s="168" t="s">
        <v>2004</v>
      </c>
      <c r="G136" s="169" t="s">
        <v>188</v>
      </c>
      <c r="H136" s="170">
        <v>1</v>
      </c>
      <c r="I136" s="171"/>
      <c r="J136" s="172">
        <f t="shared" si="0"/>
        <v>0</v>
      </c>
      <c r="K136" s="173"/>
      <c r="L136" s="174"/>
      <c r="M136" s="175" t="s">
        <v>1</v>
      </c>
      <c r="N136" s="176" t="s">
        <v>37</v>
      </c>
      <c r="O136" s="60"/>
      <c r="P136" s="162">
        <f t="shared" si="1"/>
        <v>0</v>
      </c>
      <c r="Q136" s="162">
        <v>0</v>
      </c>
      <c r="R136" s="162">
        <f t="shared" si="2"/>
        <v>0</v>
      </c>
      <c r="S136" s="162">
        <v>0</v>
      </c>
      <c r="T136" s="163">
        <f t="shared" si="3"/>
        <v>0</v>
      </c>
      <c r="U136" s="34"/>
      <c r="V136" s="34"/>
      <c r="W136" s="34"/>
      <c r="X136" s="34"/>
      <c r="Y136" s="34"/>
      <c r="Z136" s="34"/>
      <c r="AA136" s="34"/>
      <c r="AB136" s="34"/>
      <c r="AC136" s="34"/>
      <c r="AD136" s="34"/>
      <c r="AE136" s="34"/>
      <c r="AR136" s="164" t="s">
        <v>390</v>
      </c>
      <c r="AT136" s="164" t="s">
        <v>169</v>
      </c>
      <c r="AU136" s="164" t="s">
        <v>82</v>
      </c>
      <c r="AY136" s="19" t="s">
        <v>152</v>
      </c>
      <c r="BE136" s="165">
        <f t="shared" si="4"/>
        <v>0</v>
      </c>
      <c r="BF136" s="165">
        <f t="shared" si="5"/>
        <v>0</v>
      </c>
      <c r="BG136" s="165">
        <f t="shared" si="6"/>
        <v>0</v>
      </c>
      <c r="BH136" s="165">
        <f t="shared" si="7"/>
        <v>0</v>
      </c>
      <c r="BI136" s="165">
        <f t="shared" si="8"/>
        <v>0</v>
      </c>
      <c r="BJ136" s="19" t="s">
        <v>80</v>
      </c>
      <c r="BK136" s="165">
        <f t="shared" si="9"/>
        <v>0</v>
      </c>
      <c r="BL136" s="19" t="s">
        <v>390</v>
      </c>
      <c r="BM136" s="164" t="s">
        <v>2005</v>
      </c>
    </row>
    <row r="137" spans="1:65" s="2" customFormat="1" ht="24.2" customHeight="1">
      <c r="A137" s="34"/>
      <c r="B137" s="151"/>
      <c r="C137" s="166" t="s">
        <v>185</v>
      </c>
      <c r="D137" s="166" t="s">
        <v>169</v>
      </c>
      <c r="E137" s="167" t="s">
        <v>2006</v>
      </c>
      <c r="F137" s="168" t="s">
        <v>2007</v>
      </c>
      <c r="G137" s="169" t="s">
        <v>188</v>
      </c>
      <c r="H137" s="170">
        <v>1</v>
      </c>
      <c r="I137" s="171"/>
      <c r="J137" s="172">
        <f t="shared" si="0"/>
        <v>0</v>
      </c>
      <c r="K137" s="173"/>
      <c r="L137" s="174"/>
      <c r="M137" s="175" t="s">
        <v>1</v>
      </c>
      <c r="N137" s="176" t="s">
        <v>37</v>
      </c>
      <c r="O137" s="60"/>
      <c r="P137" s="162">
        <f t="shared" si="1"/>
        <v>0</v>
      </c>
      <c r="Q137" s="162">
        <v>0</v>
      </c>
      <c r="R137" s="162">
        <f t="shared" si="2"/>
        <v>0</v>
      </c>
      <c r="S137" s="162">
        <v>0</v>
      </c>
      <c r="T137" s="163">
        <f t="shared" si="3"/>
        <v>0</v>
      </c>
      <c r="U137" s="34"/>
      <c r="V137" s="34"/>
      <c r="W137" s="34"/>
      <c r="X137" s="34"/>
      <c r="Y137" s="34"/>
      <c r="Z137" s="34"/>
      <c r="AA137" s="34"/>
      <c r="AB137" s="34"/>
      <c r="AC137" s="34"/>
      <c r="AD137" s="34"/>
      <c r="AE137" s="34"/>
      <c r="AR137" s="164" t="s">
        <v>82</v>
      </c>
      <c r="AT137" s="164" t="s">
        <v>169</v>
      </c>
      <c r="AU137" s="164" t="s">
        <v>82</v>
      </c>
      <c r="AY137" s="19" t="s">
        <v>152</v>
      </c>
      <c r="BE137" s="165">
        <f t="shared" si="4"/>
        <v>0</v>
      </c>
      <c r="BF137" s="165">
        <f t="shared" si="5"/>
        <v>0</v>
      </c>
      <c r="BG137" s="165">
        <f t="shared" si="6"/>
        <v>0</v>
      </c>
      <c r="BH137" s="165">
        <f t="shared" si="7"/>
        <v>0</v>
      </c>
      <c r="BI137" s="165">
        <f t="shared" si="8"/>
        <v>0</v>
      </c>
      <c r="BJ137" s="19" t="s">
        <v>80</v>
      </c>
      <c r="BK137" s="165">
        <f t="shared" si="9"/>
        <v>0</v>
      </c>
      <c r="BL137" s="19" t="s">
        <v>80</v>
      </c>
      <c r="BM137" s="164" t="s">
        <v>2008</v>
      </c>
    </row>
    <row r="138" spans="1:65" s="2" customFormat="1" ht="16.5" customHeight="1">
      <c r="A138" s="34"/>
      <c r="B138" s="151"/>
      <c r="C138" s="152" t="s">
        <v>190</v>
      </c>
      <c r="D138" s="152" t="s">
        <v>155</v>
      </c>
      <c r="E138" s="153" t="s">
        <v>2009</v>
      </c>
      <c r="F138" s="154" t="s">
        <v>2010</v>
      </c>
      <c r="G138" s="155" t="s">
        <v>188</v>
      </c>
      <c r="H138" s="156">
        <v>4</v>
      </c>
      <c r="I138" s="157"/>
      <c r="J138" s="158">
        <f t="shared" si="0"/>
        <v>0</v>
      </c>
      <c r="K138" s="159"/>
      <c r="L138" s="35"/>
      <c r="M138" s="160" t="s">
        <v>1</v>
      </c>
      <c r="N138" s="161" t="s">
        <v>37</v>
      </c>
      <c r="O138" s="60"/>
      <c r="P138" s="162">
        <f t="shared" si="1"/>
        <v>0</v>
      </c>
      <c r="Q138" s="162">
        <v>0</v>
      </c>
      <c r="R138" s="162">
        <f t="shared" si="2"/>
        <v>0</v>
      </c>
      <c r="S138" s="162">
        <v>0</v>
      </c>
      <c r="T138" s="163">
        <f t="shared" si="3"/>
        <v>0</v>
      </c>
      <c r="U138" s="34"/>
      <c r="V138" s="34"/>
      <c r="W138" s="34"/>
      <c r="X138" s="34"/>
      <c r="Y138" s="34"/>
      <c r="Z138" s="34"/>
      <c r="AA138" s="34"/>
      <c r="AB138" s="34"/>
      <c r="AC138" s="34"/>
      <c r="AD138" s="34"/>
      <c r="AE138" s="34"/>
      <c r="AR138" s="164" t="s">
        <v>159</v>
      </c>
      <c r="AT138" s="164" t="s">
        <v>155</v>
      </c>
      <c r="AU138" s="164" t="s">
        <v>82</v>
      </c>
      <c r="AY138" s="19" t="s">
        <v>152</v>
      </c>
      <c r="BE138" s="165">
        <f t="shared" si="4"/>
        <v>0</v>
      </c>
      <c r="BF138" s="165">
        <f t="shared" si="5"/>
        <v>0</v>
      </c>
      <c r="BG138" s="165">
        <f t="shared" si="6"/>
        <v>0</v>
      </c>
      <c r="BH138" s="165">
        <f t="shared" si="7"/>
        <v>0</v>
      </c>
      <c r="BI138" s="165">
        <f t="shared" si="8"/>
        <v>0</v>
      </c>
      <c r="BJ138" s="19" t="s">
        <v>80</v>
      </c>
      <c r="BK138" s="165">
        <f t="shared" si="9"/>
        <v>0</v>
      </c>
      <c r="BL138" s="19" t="s">
        <v>159</v>
      </c>
      <c r="BM138" s="164" t="s">
        <v>2011</v>
      </c>
    </row>
    <row r="139" spans="1:65" s="2" customFormat="1" ht="16.5" customHeight="1">
      <c r="A139" s="34"/>
      <c r="B139" s="151"/>
      <c r="C139" s="152" t="s">
        <v>195</v>
      </c>
      <c r="D139" s="152" t="s">
        <v>155</v>
      </c>
      <c r="E139" s="153" t="s">
        <v>2012</v>
      </c>
      <c r="F139" s="154" t="s">
        <v>2013</v>
      </c>
      <c r="G139" s="155" t="s">
        <v>188</v>
      </c>
      <c r="H139" s="156">
        <v>2</v>
      </c>
      <c r="I139" s="157"/>
      <c r="J139" s="158">
        <f t="shared" si="0"/>
        <v>0</v>
      </c>
      <c r="K139" s="159"/>
      <c r="L139" s="35"/>
      <c r="M139" s="160" t="s">
        <v>1</v>
      </c>
      <c r="N139" s="161" t="s">
        <v>37</v>
      </c>
      <c r="O139" s="60"/>
      <c r="P139" s="162">
        <f t="shared" si="1"/>
        <v>0</v>
      </c>
      <c r="Q139" s="162">
        <v>0</v>
      </c>
      <c r="R139" s="162">
        <f t="shared" si="2"/>
        <v>0</v>
      </c>
      <c r="S139" s="162">
        <v>0</v>
      </c>
      <c r="T139" s="163">
        <f t="shared" si="3"/>
        <v>0</v>
      </c>
      <c r="U139" s="34"/>
      <c r="V139" s="34"/>
      <c r="W139" s="34"/>
      <c r="X139" s="34"/>
      <c r="Y139" s="34"/>
      <c r="Z139" s="34"/>
      <c r="AA139" s="34"/>
      <c r="AB139" s="34"/>
      <c r="AC139" s="34"/>
      <c r="AD139" s="34"/>
      <c r="AE139" s="34"/>
      <c r="AR139" s="164" t="s">
        <v>159</v>
      </c>
      <c r="AT139" s="164" t="s">
        <v>155</v>
      </c>
      <c r="AU139" s="164" t="s">
        <v>82</v>
      </c>
      <c r="AY139" s="19" t="s">
        <v>152</v>
      </c>
      <c r="BE139" s="165">
        <f t="shared" si="4"/>
        <v>0</v>
      </c>
      <c r="BF139" s="165">
        <f t="shared" si="5"/>
        <v>0</v>
      </c>
      <c r="BG139" s="165">
        <f t="shared" si="6"/>
        <v>0</v>
      </c>
      <c r="BH139" s="165">
        <f t="shared" si="7"/>
        <v>0</v>
      </c>
      <c r="BI139" s="165">
        <f t="shared" si="8"/>
        <v>0</v>
      </c>
      <c r="BJ139" s="19" t="s">
        <v>80</v>
      </c>
      <c r="BK139" s="165">
        <f t="shared" si="9"/>
        <v>0</v>
      </c>
      <c r="BL139" s="19" t="s">
        <v>159</v>
      </c>
      <c r="BM139" s="164" t="s">
        <v>2014</v>
      </c>
    </row>
    <row r="140" spans="1:65" s="2" customFormat="1" ht="16.5" customHeight="1">
      <c r="A140" s="34"/>
      <c r="B140" s="151"/>
      <c r="C140" s="152" t="s">
        <v>199</v>
      </c>
      <c r="D140" s="152" t="s">
        <v>155</v>
      </c>
      <c r="E140" s="153" t="s">
        <v>2015</v>
      </c>
      <c r="F140" s="154" t="s">
        <v>2016</v>
      </c>
      <c r="G140" s="155" t="s">
        <v>188</v>
      </c>
      <c r="H140" s="156">
        <v>2</v>
      </c>
      <c r="I140" s="157"/>
      <c r="J140" s="158">
        <f t="shared" si="0"/>
        <v>0</v>
      </c>
      <c r="K140" s="159"/>
      <c r="L140" s="35"/>
      <c r="M140" s="160" t="s">
        <v>1</v>
      </c>
      <c r="N140" s="161" t="s">
        <v>37</v>
      </c>
      <c r="O140" s="60"/>
      <c r="P140" s="162">
        <f t="shared" si="1"/>
        <v>0</v>
      </c>
      <c r="Q140" s="162">
        <v>0</v>
      </c>
      <c r="R140" s="162">
        <f t="shared" si="2"/>
        <v>0</v>
      </c>
      <c r="S140" s="162">
        <v>0</v>
      </c>
      <c r="T140" s="163">
        <f t="shared" si="3"/>
        <v>0</v>
      </c>
      <c r="U140" s="34"/>
      <c r="V140" s="34"/>
      <c r="W140" s="34"/>
      <c r="X140" s="34"/>
      <c r="Y140" s="34"/>
      <c r="Z140" s="34"/>
      <c r="AA140" s="34"/>
      <c r="AB140" s="34"/>
      <c r="AC140" s="34"/>
      <c r="AD140" s="34"/>
      <c r="AE140" s="34"/>
      <c r="AR140" s="164" t="s">
        <v>159</v>
      </c>
      <c r="AT140" s="164" t="s">
        <v>155</v>
      </c>
      <c r="AU140" s="164" t="s">
        <v>82</v>
      </c>
      <c r="AY140" s="19" t="s">
        <v>152</v>
      </c>
      <c r="BE140" s="165">
        <f t="shared" si="4"/>
        <v>0</v>
      </c>
      <c r="BF140" s="165">
        <f t="shared" si="5"/>
        <v>0</v>
      </c>
      <c r="BG140" s="165">
        <f t="shared" si="6"/>
        <v>0</v>
      </c>
      <c r="BH140" s="165">
        <f t="shared" si="7"/>
        <v>0</v>
      </c>
      <c r="BI140" s="165">
        <f t="shared" si="8"/>
        <v>0</v>
      </c>
      <c r="BJ140" s="19" t="s">
        <v>80</v>
      </c>
      <c r="BK140" s="165">
        <f t="shared" si="9"/>
        <v>0</v>
      </c>
      <c r="BL140" s="19" t="s">
        <v>159</v>
      </c>
      <c r="BM140" s="164" t="s">
        <v>2017</v>
      </c>
    </row>
    <row r="141" spans="1:65" s="2" customFormat="1" ht="16.5" customHeight="1">
      <c r="A141" s="34"/>
      <c r="B141" s="151"/>
      <c r="C141" s="152" t="s">
        <v>203</v>
      </c>
      <c r="D141" s="152" t="s">
        <v>155</v>
      </c>
      <c r="E141" s="153" t="s">
        <v>2018</v>
      </c>
      <c r="F141" s="154" t="s">
        <v>2019</v>
      </c>
      <c r="G141" s="155" t="s">
        <v>188</v>
      </c>
      <c r="H141" s="156">
        <v>2</v>
      </c>
      <c r="I141" s="157"/>
      <c r="J141" s="158">
        <f t="shared" si="0"/>
        <v>0</v>
      </c>
      <c r="K141" s="159"/>
      <c r="L141" s="35"/>
      <c r="M141" s="160" t="s">
        <v>1</v>
      </c>
      <c r="N141" s="161" t="s">
        <v>37</v>
      </c>
      <c r="O141" s="60"/>
      <c r="P141" s="162">
        <f t="shared" si="1"/>
        <v>0</v>
      </c>
      <c r="Q141" s="162">
        <v>0</v>
      </c>
      <c r="R141" s="162">
        <f t="shared" si="2"/>
        <v>0</v>
      </c>
      <c r="S141" s="162">
        <v>0</v>
      </c>
      <c r="T141" s="163">
        <f t="shared" si="3"/>
        <v>0</v>
      </c>
      <c r="U141" s="34"/>
      <c r="V141" s="34"/>
      <c r="W141" s="34"/>
      <c r="X141" s="34"/>
      <c r="Y141" s="34"/>
      <c r="Z141" s="34"/>
      <c r="AA141" s="34"/>
      <c r="AB141" s="34"/>
      <c r="AC141" s="34"/>
      <c r="AD141" s="34"/>
      <c r="AE141" s="34"/>
      <c r="AR141" s="164" t="s">
        <v>159</v>
      </c>
      <c r="AT141" s="164" t="s">
        <v>155</v>
      </c>
      <c r="AU141" s="164" t="s">
        <v>82</v>
      </c>
      <c r="AY141" s="19" t="s">
        <v>152</v>
      </c>
      <c r="BE141" s="165">
        <f t="shared" si="4"/>
        <v>0</v>
      </c>
      <c r="BF141" s="165">
        <f t="shared" si="5"/>
        <v>0</v>
      </c>
      <c r="BG141" s="165">
        <f t="shared" si="6"/>
        <v>0</v>
      </c>
      <c r="BH141" s="165">
        <f t="shared" si="7"/>
        <v>0</v>
      </c>
      <c r="BI141" s="165">
        <f t="shared" si="8"/>
        <v>0</v>
      </c>
      <c r="BJ141" s="19" t="s">
        <v>80</v>
      </c>
      <c r="BK141" s="165">
        <f t="shared" si="9"/>
        <v>0</v>
      </c>
      <c r="BL141" s="19" t="s">
        <v>159</v>
      </c>
      <c r="BM141" s="164" t="s">
        <v>2020</v>
      </c>
    </row>
    <row r="142" spans="1:65" s="2" customFormat="1" ht="16.5" customHeight="1">
      <c r="A142" s="34"/>
      <c r="B142" s="151"/>
      <c r="C142" s="152" t="s">
        <v>207</v>
      </c>
      <c r="D142" s="152" t="s">
        <v>155</v>
      </c>
      <c r="E142" s="153" t="s">
        <v>2021</v>
      </c>
      <c r="F142" s="154" t="s">
        <v>2022</v>
      </c>
      <c r="G142" s="155" t="s">
        <v>188</v>
      </c>
      <c r="H142" s="156">
        <v>2</v>
      </c>
      <c r="I142" s="157"/>
      <c r="J142" s="158">
        <f t="shared" si="0"/>
        <v>0</v>
      </c>
      <c r="K142" s="159"/>
      <c r="L142" s="35"/>
      <c r="M142" s="160" t="s">
        <v>1</v>
      </c>
      <c r="N142" s="161" t="s">
        <v>37</v>
      </c>
      <c r="O142" s="60"/>
      <c r="P142" s="162">
        <f t="shared" si="1"/>
        <v>0</v>
      </c>
      <c r="Q142" s="162">
        <v>0</v>
      </c>
      <c r="R142" s="162">
        <f t="shared" si="2"/>
        <v>0</v>
      </c>
      <c r="S142" s="162">
        <v>0</v>
      </c>
      <c r="T142" s="163">
        <f t="shared" si="3"/>
        <v>0</v>
      </c>
      <c r="U142" s="34"/>
      <c r="V142" s="34"/>
      <c r="W142" s="34"/>
      <c r="X142" s="34"/>
      <c r="Y142" s="34"/>
      <c r="Z142" s="34"/>
      <c r="AA142" s="34"/>
      <c r="AB142" s="34"/>
      <c r="AC142" s="34"/>
      <c r="AD142" s="34"/>
      <c r="AE142" s="34"/>
      <c r="AR142" s="164" t="s">
        <v>159</v>
      </c>
      <c r="AT142" s="164" t="s">
        <v>155</v>
      </c>
      <c r="AU142" s="164" t="s">
        <v>82</v>
      </c>
      <c r="AY142" s="19" t="s">
        <v>152</v>
      </c>
      <c r="BE142" s="165">
        <f t="shared" si="4"/>
        <v>0</v>
      </c>
      <c r="BF142" s="165">
        <f t="shared" si="5"/>
        <v>0</v>
      </c>
      <c r="BG142" s="165">
        <f t="shared" si="6"/>
        <v>0</v>
      </c>
      <c r="BH142" s="165">
        <f t="shared" si="7"/>
        <v>0</v>
      </c>
      <c r="BI142" s="165">
        <f t="shared" si="8"/>
        <v>0</v>
      </c>
      <c r="BJ142" s="19" t="s">
        <v>80</v>
      </c>
      <c r="BK142" s="165">
        <f t="shared" si="9"/>
        <v>0</v>
      </c>
      <c r="BL142" s="19" t="s">
        <v>159</v>
      </c>
      <c r="BM142" s="164" t="s">
        <v>2023</v>
      </c>
    </row>
    <row r="143" spans="1:65" s="12" customFormat="1" ht="22.9" customHeight="1">
      <c r="B143" s="138"/>
      <c r="D143" s="139" t="s">
        <v>71</v>
      </c>
      <c r="E143" s="149" t="s">
        <v>2024</v>
      </c>
      <c r="F143" s="149" t="s">
        <v>2025</v>
      </c>
      <c r="I143" s="141"/>
      <c r="J143" s="150">
        <f>BK143</f>
        <v>0</v>
      </c>
      <c r="L143" s="138"/>
      <c r="M143" s="143"/>
      <c r="N143" s="144"/>
      <c r="O143" s="144"/>
      <c r="P143" s="145">
        <f>SUM(P144:P170)</f>
        <v>0</v>
      </c>
      <c r="Q143" s="144"/>
      <c r="R143" s="145">
        <f>SUM(R144:R170)</f>
        <v>0</v>
      </c>
      <c r="S143" s="144"/>
      <c r="T143" s="146">
        <f>SUM(T144:T170)</f>
        <v>0</v>
      </c>
      <c r="AR143" s="139" t="s">
        <v>80</v>
      </c>
      <c r="AT143" s="147" t="s">
        <v>71</v>
      </c>
      <c r="AU143" s="147" t="s">
        <v>80</v>
      </c>
      <c r="AY143" s="139" t="s">
        <v>152</v>
      </c>
      <c r="BK143" s="148">
        <f>SUM(BK144:BK170)</f>
        <v>0</v>
      </c>
    </row>
    <row r="144" spans="1:65" s="2" customFormat="1" ht="16.5" customHeight="1">
      <c r="A144" s="34"/>
      <c r="B144" s="151"/>
      <c r="C144" s="166" t="s">
        <v>8</v>
      </c>
      <c r="D144" s="166" t="s">
        <v>169</v>
      </c>
      <c r="E144" s="167" t="s">
        <v>2026</v>
      </c>
      <c r="F144" s="168" t="s">
        <v>2027</v>
      </c>
      <c r="G144" s="169" t="s">
        <v>188</v>
      </c>
      <c r="H144" s="170">
        <v>4</v>
      </c>
      <c r="I144" s="171"/>
      <c r="J144" s="172">
        <f t="shared" ref="J144:J162" si="10">ROUND(I144*H144,2)</f>
        <v>0</v>
      </c>
      <c r="K144" s="173"/>
      <c r="L144" s="174"/>
      <c r="M144" s="175" t="s">
        <v>1</v>
      </c>
      <c r="N144" s="176" t="s">
        <v>37</v>
      </c>
      <c r="O144" s="60"/>
      <c r="P144" s="162">
        <f t="shared" ref="P144:P162" si="11">O144*H144</f>
        <v>0</v>
      </c>
      <c r="Q144" s="162">
        <v>0</v>
      </c>
      <c r="R144" s="162">
        <f t="shared" ref="R144:R162" si="12">Q144*H144</f>
        <v>0</v>
      </c>
      <c r="S144" s="162">
        <v>0</v>
      </c>
      <c r="T144" s="163">
        <f t="shared" ref="T144:T162" si="13">S144*H144</f>
        <v>0</v>
      </c>
      <c r="U144" s="34"/>
      <c r="V144" s="34"/>
      <c r="W144" s="34"/>
      <c r="X144" s="34"/>
      <c r="Y144" s="34"/>
      <c r="Z144" s="34"/>
      <c r="AA144" s="34"/>
      <c r="AB144" s="34"/>
      <c r="AC144" s="34"/>
      <c r="AD144" s="34"/>
      <c r="AE144" s="34"/>
      <c r="AR144" s="164" t="s">
        <v>168</v>
      </c>
      <c r="AT144" s="164" t="s">
        <v>169</v>
      </c>
      <c r="AU144" s="164" t="s">
        <v>82</v>
      </c>
      <c r="AY144" s="19" t="s">
        <v>152</v>
      </c>
      <c r="BE144" s="165">
        <f t="shared" ref="BE144:BE162" si="14">IF(N144="základní",J144,0)</f>
        <v>0</v>
      </c>
      <c r="BF144" s="165">
        <f t="shared" ref="BF144:BF162" si="15">IF(N144="snížená",J144,0)</f>
        <v>0</v>
      </c>
      <c r="BG144" s="165">
        <f t="shared" ref="BG144:BG162" si="16">IF(N144="zákl. přenesená",J144,0)</f>
        <v>0</v>
      </c>
      <c r="BH144" s="165">
        <f t="shared" ref="BH144:BH162" si="17">IF(N144="sníž. přenesená",J144,0)</f>
        <v>0</v>
      </c>
      <c r="BI144" s="165">
        <f t="shared" ref="BI144:BI162" si="18">IF(N144="nulová",J144,0)</f>
        <v>0</v>
      </c>
      <c r="BJ144" s="19" t="s">
        <v>80</v>
      </c>
      <c r="BK144" s="165">
        <f t="shared" ref="BK144:BK162" si="19">ROUND(I144*H144,2)</f>
        <v>0</v>
      </c>
      <c r="BL144" s="19" t="s">
        <v>159</v>
      </c>
      <c r="BM144" s="164" t="s">
        <v>2028</v>
      </c>
    </row>
    <row r="145" spans="1:65" s="2" customFormat="1" ht="16.5" customHeight="1">
      <c r="A145" s="34"/>
      <c r="B145" s="151"/>
      <c r="C145" s="166" t="s">
        <v>214</v>
      </c>
      <c r="D145" s="166" t="s">
        <v>169</v>
      </c>
      <c r="E145" s="167" t="s">
        <v>2029</v>
      </c>
      <c r="F145" s="168" t="s">
        <v>2030</v>
      </c>
      <c r="G145" s="169" t="s">
        <v>188</v>
      </c>
      <c r="H145" s="170">
        <v>1</v>
      </c>
      <c r="I145" s="171"/>
      <c r="J145" s="172">
        <f t="shared" si="10"/>
        <v>0</v>
      </c>
      <c r="K145" s="173"/>
      <c r="L145" s="174"/>
      <c r="M145" s="175" t="s">
        <v>1</v>
      </c>
      <c r="N145" s="176" t="s">
        <v>37</v>
      </c>
      <c r="O145" s="60"/>
      <c r="P145" s="162">
        <f t="shared" si="11"/>
        <v>0</v>
      </c>
      <c r="Q145" s="162">
        <v>0</v>
      </c>
      <c r="R145" s="162">
        <f t="shared" si="12"/>
        <v>0</v>
      </c>
      <c r="S145" s="162">
        <v>0</v>
      </c>
      <c r="T145" s="163">
        <f t="shared" si="13"/>
        <v>0</v>
      </c>
      <c r="U145" s="34"/>
      <c r="V145" s="34"/>
      <c r="W145" s="34"/>
      <c r="X145" s="34"/>
      <c r="Y145" s="34"/>
      <c r="Z145" s="34"/>
      <c r="AA145" s="34"/>
      <c r="AB145" s="34"/>
      <c r="AC145" s="34"/>
      <c r="AD145" s="34"/>
      <c r="AE145" s="34"/>
      <c r="AR145" s="164" t="s">
        <v>168</v>
      </c>
      <c r="AT145" s="164" t="s">
        <v>169</v>
      </c>
      <c r="AU145" s="164" t="s">
        <v>82</v>
      </c>
      <c r="AY145" s="19" t="s">
        <v>152</v>
      </c>
      <c r="BE145" s="165">
        <f t="shared" si="14"/>
        <v>0</v>
      </c>
      <c r="BF145" s="165">
        <f t="shared" si="15"/>
        <v>0</v>
      </c>
      <c r="BG145" s="165">
        <f t="shared" si="16"/>
        <v>0</v>
      </c>
      <c r="BH145" s="165">
        <f t="shared" si="17"/>
        <v>0</v>
      </c>
      <c r="BI145" s="165">
        <f t="shared" si="18"/>
        <v>0</v>
      </c>
      <c r="BJ145" s="19" t="s">
        <v>80</v>
      </c>
      <c r="BK145" s="165">
        <f t="shared" si="19"/>
        <v>0</v>
      </c>
      <c r="BL145" s="19" t="s">
        <v>159</v>
      </c>
      <c r="BM145" s="164" t="s">
        <v>2031</v>
      </c>
    </row>
    <row r="146" spans="1:65" s="2" customFormat="1" ht="24.2" customHeight="1">
      <c r="A146" s="34"/>
      <c r="B146" s="151"/>
      <c r="C146" s="166" t="s">
        <v>218</v>
      </c>
      <c r="D146" s="166" t="s">
        <v>169</v>
      </c>
      <c r="E146" s="167" t="s">
        <v>2032</v>
      </c>
      <c r="F146" s="168" t="s">
        <v>2033</v>
      </c>
      <c r="G146" s="169" t="s">
        <v>188</v>
      </c>
      <c r="H146" s="170">
        <v>1</v>
      </c>
      <c r="I146" s="171"/>
      <c r="J146" s="172">
        <f t="shared" si="10"/>
        <v>0</v>
      </c>
      <c r="K146" s="173"/>
      <c r="L146" s="174"/>
      <c r="M146" s="175" t="s">
        <v>1</v>
      </c>
      <c r="N146" s="176" t="s">
        <v>37</v>
      </c>
      <c r="O146" s="60"/>
      <c r="P146" s="162">
        <f t="shared" si="11"/>
        <v>0</v>
      </c>
      <c r="Q146" s="162">
        <v>0</v>
      </c>
      <c r="R146" s="162">
        <f t="shared" si="12"/>
        <v>0</v>
      </c>
      <c r="S146" s="162">
        <v>0</v>
      </c>
      <c r="T146" s="163">
        <f t="shared" si="13"/>
        <v>0</v>
      </c>
      <c r="U146" s="34"/>
      <c r="V146" s="34"/>
      <c r="W146" s="34"/>
      <c r="X146" s="34"/>
      <c r="Y146" s="34"/>
      <c r="Z146" s="34"/>
      <c r="AA146" s="34"/>
      <c r="AB146" s="34"/>
      <c r="AC146" s="34"/>
      <c r="AD146" s="34"/>
      <c r="AE146" s="34"/>
      <c r="AR146" s="164" t="s">
        <v>390</v>
      </c>
      <c r="AT146" s="164" t="s">
        <v>169</v>
      </c>
      <c r="AU146" s="164" t="s">
        <v>82</v>
      </c>
      <c r="AY146" s="19" t="s">
        <v>152</v>
      </c>
      <c r="BE146" s="165">
        <f t="shared" si="14"/>
        <v>0</v>
      </c>
      <c r="BF146" s="165">
        <f t="shared" si="15"/>
        <v>0</v>
      </c>
      <c r="BG146" s="165">
        <f t="shared" si="16"/>
        <v>0</v>
      </c>
      <c r="BH146" s="165">
        <f t="shared" si="17"/>
        <v>0</v>
      </c>
      <c r="BI146" s="165">
        <f t="shared" si="18"/>
        <v>0</v>
      </c>
      <c r="BJ146" s="19" t="s">
        <v>80</v>
      </c>
      <c r="BK146" s="165">
        <f t="shared" si="19"/>
        <v>0</v>
      </c>
      <c r="BL146" s="19" t="s">
        <v>390</v>
      </c>
      <c r="BM146" s="164" t="s">
        <v>2034</v>
      </c>
    </row>
    <row r="147" spans="1:65" s="2" customFormat="1" ht="24.2" customHeight="1">
      <c r="A147" s="34"/>
      <c r="B147" s="151"/>
      <c r="C147" s="152" t="s">
        <v>184</v>
      </c>
      <c r="D147" s="152" t="s">
        <v>155</v>
      </c>
      <c r="E147" s="153" t="s">
        <v>2035</v>
      </c>
      <c r="F147" s="154" t="s">
        <v>2036</v>
      </c>
      <c r="G147" s="155" t="s">
        <v>188</v>
      </c>
      <c r="H147" s="156">
        <v>1</v>
      </c>
      <c r="I147" s="157"/>
      <c r="J147" s="158">
        <f t="shared" si="10"/>
        <v>0</v>
      </c>
      <c r="K147" s="159"/>
      <c r="L147" s="35"/>
      <c r="M147" s="160" t="s">
        <v>1</v>
      </c>
      <c r="N147" s="161" t="s">
        <v>37</v>
      </c>
      <c r="O147" s="60"/>
      <c r="P147" s="162">
        <f t="shared" si="11"/>
        <v>0</v>
      </c>
      <c r="Q147" s="162">
        <v>0</v>
      </c>
      <c r="R147" s="162">
        <f t="shared" si="12"/>
        <v>0</v>
      </c>
      <c r="S147" s="162">
        <v>0</v>
      </c>
      <c r="T147" s="163">
        <f t="shared" si="13"/>
        <v>0</v>
      </c>
      <c r="U147" s="34"/>
      <c r="V147" s="34"/>
      <c r="W147" s="34"/>
      <c r="X147" s="34"/>
      <c r="Y147" s="34"/>
      <c r="Z147" s="34"/>
      <c r="AA147" s="34"/>
      <c r="AB147" s="34"/>
      <c r="AC147" s="34"/>
      <c r="AD147" s="34"/>
      <c r="AE147" s="34"/>
      <c r="AR147" s="164" t="s">
        <v>159</v>
      </c>
      <c r="AT147" s="164" t="s">
        <v>155</v>
      </c>
      <c r="AU147" s="164" t="s">
        <v>82</v>
      </c>
      <c r="AY147" s="19" t="s">
        <v>152</v>
      </c>
      <c r="BE147" s="165">
        <f t="shared" si="14"/>
        <v>0</v>
      </c>
      <c r="BF147" s="165">
        <f t="shared" si="15"/>
        <v>0</v>
      </c>
      <c r="BG147" s="165">
        <f t="shared" si="16"/>
        <v>0</v>
      </c>
      <c r="BH147" s="165">
        <f t="shared" si="17"/>
        <v>0</v>
      </c>
      <c r="BI147" s="165">
        <f t="shared" si="18"/>
        <v>0</v>
      </c>
      <c r="BJ147" s="19" t="s">
        <v>80</v>
      </c>
      <c r="BK147" s="165">
        <f t="shared" si="19"/>
        <v>0</v>
      </c>
      <c r="BL147" s="19" t="s">
        <v>159</v>
      </c>
      <c r="BM147" s="164" t="s">
        <v>2037</v>
      </c>
    </row>
    <row r="148" spans="1:65" s="2" customFormat="1" ht="16.5" customHeight="1">
      <c r="A148" s="34"/>
      <c r="B148" s="151"/>
      <c r="C148" s="166" t="s">
        <v>225</v>
      </c>
      <c r="D148" s="166" t="s">
        <v>169</v>
      </c>
      <c r="E148" s="167" t="s">
        <v>2038</v>
      </c>
      <c r="F148" s="168" t="s">
        <v>2039</v>
      </c>
      <c r="G148" s="169" t="s">
        <v>188</v>
      </c>
      <c r="H148" s="170">
        <v>1</v>
      </c>
      <c r="I148" s="171"/>
      <c r="J148" s="172">
        <f t="shared" si="10"/>
        <v>0</v>
      </c>
      <c r="K148" s="173"/>
      <c r="L148" s="174"/>
      <c r="M148" s="175" t="s">
        <v>1</v>
      </c>
      <c r="N148" s="176" t="s">
        <v>37</v>
      </c>
      <c r="O148" s="60"/>
      <c r="P148" s="162">
        <f t="shared" si="11"/>
        <v>0</v>
      </c>
      <c r="Q148" s="162">
        <v>0</v>
      </c>
      <c r="R148" s="162">
        <f t="shared" si="12"/>
        <v>0</v>
      </c>
      <c r="S148" s="162">
        <v>0</v>
      </c>
      <c r="T148" s="163">
        <f t="shared" si="13"/>
        <v>0</v>
      </c>
      <c r="U148" s="34"/>
      <c r="V148" s="34"/>
      <c r="W148" s="34"/>
      <c r="X148" s="34"/>
      <c r="Y148" s="34"/>
      <c r="Z148" s="34"/>
      <c r="AA148" s="34"/>
      <c r="AB148" s="34"/>
      <c r="AC148" s="34"/>
      <c r="AD148" s="34"/>
      <c r="AE148" s="34"/>
      <c r="AR148" s="164" t="s">
        <v>390</v>
      </c>
      <c r="AT148" s="164" t="s">
        <v>169</v>
      </c>
      <c r="AU148" s="164" t="s">
        <v>82</v>
      </c>
      <c r="AY148" s="19" t="s">
        <v>152</v>
      </c>
      <c r="BE148" s="165">
        <f t="shared" si="14"/>
        <v>0</v>
      </c>
      <c r="BF148" s="165">
        <f t="shared" si="15"/>
        <v>0</v>
      </c>
      <c r="BG148" s="165">
        <f t="shared" si="16"/>
        <v>0</v>
      </c>
      <c r="BH148" s="165">
        <f t="shared" si="17"/>
        <v>0</v>
      </c>
      <c r="BI148" s="165">
        <f t="shared" si="18"/>
        <v>0</v>
      </c>
      <c r="BJ148" s="19" t="s">
        <v>80</v>
      </c>
      <c r="BK148" s="165">
        <f t="shared" si="19"/>
        <v>0</v>
      </c>
      <c r="BL148" s="19" t="s">
        <v>390</v>
      </c>
      <c r="BM148" s="164" t="s">
        <v>2040</v>
      </c>
    </row>
    <row r="149" spans="1:65" s="2" customFormat="1" ht="24.2" customHeight="1">
      <c r="A149" s="34"/>
      <c r="B149" s="151"/>
      <c r="C149" s="152" t="s">
        <v>189</v>
      </c>
      <c r="D149" s="152" t="s">
        <v>155</v>
      </c>
      <c r="E149" s="153" t="s">
        <v>2041</v>
      </c>
      <c r="F149" s="154" t="s">
        <v>2042</v>
      </c>
      <c r="G149" s="155" t="s">
        <v>188</v>
      </c>
      <c r="H149" s="156">
        <v>1</v>
      </c>
      <c r="I149" s="157"/>
      <c r="J149" s="158">
        <f t="shared" si="10"/>
        <v>0</v>
      </c>
      <c r="K149" s="159"/>
      <c r="L149" s="35"/>
      <c r="M149" s="160" t="s">
        <v>1</v>
      </c>
      <c r="N149" s="161" t="s">
        <v>37</v>
      </c>
      <c r="O149" s="60"/>
      <c r="P149" s="162">
        <f t="shared" si="11"/>
        <v>0</v>
      </c>
      <c r="Q149" s="162">
        <v>0</v>
      </c>
      <c r="R149" s="162">
        <f t="shared" si="12"/>
        <v>0</v>
      </c>
      <c r="S149" s="162">
        <v>0</v>
      </c>
      <c r="T149" s="163">
        <f t="shared" si="13"/>
        <v>0</v>
      </c>
      <c r="U149" s="34"/>
      <c r="V149" s="34"/>
      <c r="W149" s="34"/>
      <c r="X149" s="34"/>
      <c r="Y149" s="34"/>
      <c r="Z149" s="34"/>
      <c r="AA149" s="34"/>
      <c r="AB149" s="34"/>
      <c r="AC149" s="34"/>
      <c r="AD149" s="34"/>
      <c r="AE149" s="34"/>
      <c r="AR149" s="164" t="s">
        <v>391</v>
      </c>
      <c r="AT149" s="164" t="s">
        <v>155</v>
      </c>
      <c r="AU149" s="164" t="s">
        <v>82</v>
      </c>
      <c r="AY149" s="19" t="s">
        <v>152</v>
      </c>
      <c r="BE149" s="165">
        <f t="shared" si="14"/>
        <v>0</v>
      </c>
      <c r="BF149" s="165">
        <f t="shared" si="15"/>
        <v>0</v>
      </c>
      <c r="BG149" s="165">
        <f t="shared" si="16"/>
        <v>0</v>
      </c>
      <c r="BH149" s="165">
        <f t="shared" si="17"/>
        <v>0</v>
      </c>
      <c r="BI149" s="165">
        <f t="shared" si="18"/>
        <v>0</v>
      </c>
      <c r="BJ149" s="19" t="s">
        <v>80</v>
      </c>
      <c r="BK149" s="165">
        <f t="shared" si="19"/>
        <v>0</v>
      </c>
      <c r="BL149" s="19" t="s">
        <v>391</v>
      </c>
      <c r="BM149" s="164" t="s">
        <v>2043</v>
      </c>
    </row>
    <row r="150" spans="1:65" s="2" customFormat="1" ht="16.5" customHeight="1">
      <c r="A150" s="34"/>
      <c r="B150" s="151"/>
      <c r="C150" s="166" t="s">
        <v>7</v>
      </c>
      <c r="D150" s="166" t="s">
        <v>169</v>
      </c>
      <c r="E150" s="167" t="s">
        <v>2044</v>
      </c>
      <c r="F150" s="168" t="s">
        <v>2045</v>
      </c>
      <c r="G150" s="169" t="s">
        <v>188</v>
      </c>
      <c r="H150" s="170">
        <v>1</v>
      </c>
      <c r="I150" s="171"/>
      <c r="J150" s="172">
        <f t="shared" si="10"/>
        <v>0</v>
      </c>
      <c r="K150" s="173"/>
      <c r="L150" s="174"/>
      <c r="M150" s="175" t="s">
        <v>1</v>
      </c>
      <c r="N150" s="176" t="s">
        <v>37</v>
      </c>
      <c r="O150" s="60"/>
      <c r="P150" s="162">
        <f t="shared" si="11"/>
        <v>0</v>
      </c>
      <c r="Q150" s="162">
        <v>0</v>
      </c>
      <c r="R150" s="162">
        <f t="shared" si="12"/>
        <v>0</v>
      </c>
      <c r="S150" s="162">
        <v>0</v>
      </c>
      <c r="T150" s="163">
        <f t="shared" si="13"/>
        <v>0</v>
      </c>
      <c r="U150" s="34"/>
      <c r="V150" s="34"/>
      <c r="W150" s="34"/>
      <c r="X150" s="34"/>
      <c r="Y150" s="34"/>
      <c r="Z150" s="34"/>
      <c r="AA150" s="34"/>
      <c r="AB150" s="34"/>
      <c r="AC150" s="34"/>
      <c r="AD150" s="34"/>
      <c r="AE150" s="34"/>
      <c r="AR150" s="164" t="s">
        <v>390</v>
      </c>
      <c r="AT150" s="164" t="s">
        <v>169</v>
      </c>
      <c r="AU150" s="164" t="s">
        <v>82</v>
      </c>
      <c r="AY150" s="19" t="s">
        <v>152</v>
      </c>
      <c r="BE150" s="165">
        <f t="shared" si="14"/>
        <v>0</v>
      </c>
      <c r="BF150" s="165">
        <f t="shared" si="15"/>
        <v>0</v>
      </c>
      <c r="BG150" s="165">
        <f t="shared" si="16"/>
        <v>0</v>
      </c>
      <c r="BH150" s="165">
        <f t="shared" si="17"/>
        <v>0</v>
      </c>
      <c r="BI150" s="165">
        <f t="shared" si="18"/>
        <v>0</v>
      </c>
      <c r="BJ150" s="19" t="s">
        <v>80</v>
      </c>
      <c r="BK150" s="165">
        <f t="shared" si="19"/>
        <v>0</v>
      </c>
      <c r="BL150" s="19" t="s">
        <v>390</v>
      </c>
      <c r="BM150" s="164" t="s">
        <v>2046</v>
      </c>
    </row>
    <row r="151" spans="1:65" s="2" customFormat="1" ht="37.9" customHeight="1">
      <c r="A151" s="34"/>
      <c r="B151" s="151"/>
      <c r="C151" s="152" t="s">
        <v>236</v>
      </c>
      <c r="D151" s="152" t="s">
        <v>155</v>
      </c>
      <c r="E151" s="153" t="s">
        <v>2047</v>
      </c>
      <c r="F151" s="154" t="s">
        <v>2048</v>
      </c>
      <c r="G151" s="155" t="s">
        <v>188</v>
      </c>
      <c r="H151" s="156">
        <v>1</v>
      </c>
      <c r="I151" s="157"/>
      <c r="J151" s="158">
        <f t="shared" si="10"/>
        <v>0</v>
      </c>
      <c r="K151" s="159"/>
      <c r="L151" s="35"/>
      <c r="M151" s="160" t="s">
        <v>1</v>
      </c>
      <c r="N151" s="161" t="s">
        <v>37</v>
      </c>
      <c r="O151" s="60"/>
      <c r="P151" s="162">
        <f t="shared" si="11"/>
        <v>0</v>
      </c>
      <c r="Q151" s="162">
        <v>0</v>
      </c>
      <c r="R151" s="162">
        <f t="shared" si="12"/>
        <v>0</v>
      </c>
      <c r="S151" s="162">
        <v>0</v>
      </c>
      <c r="T151" s="163">
        <f t="shared" si="13"/>
        <v>0</v>
      </c>
      <c r="U151" s="34"/>
      <c r="V151" s="34"/>
      <c r="W151" s="34"/>
      <c r="X151" s="34"/>
      <c r="Y151" s="34"/>
      <c r="Z151" s="34"/>
      <c r="AA151" s="34"/>
      <c r="AB151" s="34"/>
      <c r="AC151" s="34"/>
      <c r="AD151" s="34"/>
      <c r="AE151" s="34"/>
      <c r="AR151" s="164" t="s">
        <v>159</v>
      </c>
      <c r="AT151" s="164" t="s">
        <v>155</v>
      </c>
      <c r="AU151" s="164" t="s">
        <v>82</v>
      </c>
      <c r="AY151" s="19" t="s">
        <v>152</v>
      </c>
      <c r="BE151" s="165">
        <f t="shared" si="14"/>
        <v>0</v>
      </c>
      <c r="BF151" s="165">
        <f t="shared" si="15"/>
        <v>0</v>
      </c>
      <c r="BG151" s="165">
        <f t="shared" si="16"/>
        <v>0</v>
      </c>
      <c r="BH151" s="165">
        <f t="shared" si="17"/>
        <v>0</v>
      </c>
      <c r="BI151" s="165">
        <f t="shared" si="18"/>
        <v>0</v>
      </c>
      <c r="BJ151" s="19" t="s">
        <v>80</v>
      </c>
      <c r="BK151" s="165">
        <f t="shared" si="19"/>
        <v>0</v>
      </c>
      <c r="BL151" s="19" t="s">
        <v>159</v>
      </c>
      <c r="BM151" s="164" t="s">
        <v>2049</v>
      </c>
    </row>
    <row r="152" spans="1:65" s="2" customFormat="1" ht="24.2" customHeight="1">
      <c r="A152" s="34"/>
      <c r="B152" s="151"/>
      <c r="C152" s="166" t="s">
        <v>240</v>
      </c>
      <c r="D152" s="166" t="s">
        <v>169</v>
      </c>
      <c r="E152" s="167" t="s">
        <v>2050</v>
      </c>
      <c r="F152" s="168" t="s">
        <v>2051</v>
      </c>
      <c r="G152" s="169" t="s">
        <v>188</v>
      </c>
      <c r="H152" s="170">
        <v>1</v>
      </c>
      <c r="I152" s="171"/>
      <c r="J152" s="172">
        <f t="shared" si="10"/>
        <v>0</v>
      </c>
      <c r="K152" s="173"/>
      <c r="L152" s="174"/>
      <c r="M152" s="175" t="s">
        <v>1</v>
      </c>
      <c r="N152" s="176" t="s">
        <v>37</v>
      </c>
      <c r="O152" s="60"/>
      <c r="P152" s="162">
        <f t="shared" si="11"/>
        <v>0</v>
      </c>
      <c r="Q152" s="162">
        <v>0</v>
      </c>
      <c r="R152" s="162">
        <f t="shared" si="12"/>
        <v>0</v>
      </c>
      <c r="S152" s="162">
        <v>0</v>
      </c>
      <c r="T152" s="163">
        <f t="shared" si="13"/>
        <v>0</v>
      </c>
      <c r="U152" s="34"/>
      <c r="V152" s="34"/>
      <c r="W152" s="34"/>
      <c r="X152" s="34"/>
      <c r="Y152" s="34"/>
      <c r="Z152" s="34"/>
      <c r="AA152" s="34"/>
      <c r="AB152" s="34"/>
      <c r="AC152" s="34"/>
      <c r="AD152" s="34"/>
      <c r="AE152" s="34"/>
      <c r="AR152" s="164" t="s">
        <v>390</v>
      </c>
      <c r="AT152" s="164" t="s">
        <v>169</v>
      </c>
      <c r="AU152" s="164" t="s">
        <v>82</v>
      </c>
      <c r="AY152" s="19" t="s">
        <v>152</v>
      </c>
      <c r="BE152" s="165">
        <f t="shared" si="14"/>
        <v>0</v>
      </c>
      <c r="BF152" s="165">
        <f t="shared" si="15"/>
        <v>0</v>
      </c>
      <c r="BG152" s="165">
        <f t="shared" si="16"/>
        <v>0</v>
      </c>
      <c r="BH152" s="165">
        <f t="shared" si="17"/>
        <v>0</v>
      </c>
      <c r="BI152" s="165">
        <f t="shared" si="18"/>
        <v>0</v>
      </c>
      <c r="BJ152" s="19" t="s">
        <v>80</v>
      </c>
      <c r="BK152" s="165">
        <f t="shared" si="19"/>
        <v>0</v>
      </c>
      <c r="BL152" s="19" t="s">
        <v>390</v>
      </c>
      <c r="BM152" s="164" t="s">
        <v>2052</v>
      </c>
    </row>
    <row r="153" spans="1:65" s="2" customFormat="1" ht="49.15" customHeight="1">
      <c r="A153" s="34"/>
      <c r="B153" s="151"/>
      <c r="C153" s="152" t="s">
        <v>244</v>
      </c>
      <c r="D153" s="152" t="s">
        <v>155</v>
      </c>
      <c r="E153" s="153" t="s">
        <v>2053</v>
      </c>
      <c r="F153" s="154" t="s">
        <v>2054</v>
      </c>
      <c r="G153" s="155" t="s">
        <v>188</v>
      </c>
      <c r="H153" s="156">
        <v>1</v>
      </c>
      <c r="I153" s="157"/>
      <c r="J153" s="158">
        <f t="shared" si="10"/>
        <v>0</v>
      </c>
      <c r="K153" s="159"/>
      <c r="L153" s="35"/>
      <c r="M153" s="160" t="s">
        <v>1</v>
      </c>
      <c r="N153" s="161" t="s">
        <v>37</v>
      </c>
      <c r="O153" s="60"/>
      <c r="P153" s="162">
        <f t="shared" si="11"/>
        <v>0</v>
      </c>
      <c r="Q153" s="162">
        <v>0</v>
      </c>
      <c r="R153" s="162">
        <f t="shared" si="12"/>
        <v>0</v>
      </c>
      <c r="S153" s="162">
        <v>0</v>
      </c>
      <c r="T153" s="163">
        <f t="shared" si="13"/>
        <v>0</v>
      </c>
      <c r="U153" s="34"/>
      <c r="V153" s="34"/>
      <c r="W153" s="34"/>
      <c r="X153" s="34"/>
      <c r="Y153" s="34"/>
      <c r="Z153" s="34"/>
      <c r="AA153" s="34"/>
      <c r="AB153" s="34"/>
      <c r="AC153" s="34"/>
      <c r="AD153" s="34"/>
      <c r="AE153" s="34"/>
      <c r="AR153" s="164" t="s">
        <v>159</v>
      </c>
      <c r="AT153" s="164" t="s">
        <v>155</v>
      </c>
      <c r="AU153" s="164" t="s">
        <v>82</v>
      </c>
      <c r="AY153" s="19" t="s">
        <v>152</v>
      </c>
      <c r="BE153" s="165">
        <f t="shared" si="14"/>
        <v>0</v>
      </c>
      <c r="BF153" s="165">
        <f t="shared" si="15"/>
        <v>0</v>
      </c>
      <c r="BG153" s="165">
        <f t="shared" si="16"/>
        <v>0</v>
      </c>
      <c r="BH153" s="165">
        <f t="shared" si="17"/>
        <v>0</v>
      </c>
      <c r="BI153" s="165">
        <f t="shared" si="18"/>
        <v>0</v>
      </c>
      <c r="BJ153" s="19" t="s">
        <v>80</v>
      </c>
      <c r="BK153" s="165">
        <f t="shared" si="19"/>
        <v>0</v>
      </c>
      <c r="BL153" s="19" t="s">
        <v>159</v>
      </c>
      <c r="BM153" s="164" t="s">
        <v>2055</v>
      </c>
    </row>
    <row r="154" spans="1:65" s="2" customFormat="1" ht="24.2" customHeight="1">
      <c r="A154" s="34"/>
      <c r="B154" s="151"/>
      <c r="C154" s="166" t="s">
        <v>248</v>
      </c>
      <c r="D154" s="166" t="s">
        <v>169</v>
      </c>
      <c r="E154" s="167" t="s">
        <v>2056</v>
      </c>
      <c r="F154" s="168" t="s">
        <v>2057</v>
      </c>
      <c r="G154" s="169" t="s">
        <v>188</v>
      </c>
      <c r="H154" s="170">
        <v>1</v>
      </c>
      <c r="I154" s="171"/>
      <c r="J154" s="172">
        <f t="shared" si="10"/>
        <v>0</v>
      </c>
      <c r="K154" s="173"/>
      <c r="L154" s="174"/>
      <c r="M154" s="175" t="s">
        <v>1</v>
      </c>
      <c r="N154" s="176" t="s">
        <v>37</v>
      </c>
      <c r="O154" s="60"/>
      <c r="P154" s="162">
        <f t="shared" si="11"/>
        <v>0</v>
      </c>
      <c r="Q154" s="162">
        <v>0</v>
      </c>
      <c r="R154" s="162">
        <f t="shared" si="12"/>
        <v>0</v>
      </c>
      <c r="S154" s="162">
        <v>0</v>
      </c>
      <c r="T154" s="163">
        <f t="shared" si="13"/>
        <v>0</v>
      </c>
      <c r="U154" s="34"/>
      <c r="V154" s="34"/>
      <c r="W154" s="34"/>
      <c r="X154" s="34"/>
      <c r="Y154" s="34"/>
      <c r="Z154" s="34"/>
      <c r="AA154" s="34"/>
      <c r="AB154" s="34"/>
      <c r="AC154" s="34"/>
      <c r="AD154" s="34"/>
      <c r="AE154" s="34"/>
      <c r="AR154" s="164" t="s">
        <v>82</v>
      </c>
      <c r="AT154" s="164" t="s">
        <v>169</v>
      </c>
      <c r="AU154" s="164" t="s">
        <v>82</v>
      </c>
      <c r="AY154" s="19" t="s">
        <v>152</v>
      </c>
      <c r="BE154" s="165">
        <f t="shared" si="14"/>
        <v>0</v>
      </c>
      <c r="BF154" s="165">
        <f t="shared" si="15"/>
        <v>0</v>
      </c>
      <c r="BG154" s="165">
        <f t="shared" si="16"/>
        <v>0</v>
      </c>
      <c r="BH154" s="165">
        <f t="shared" si="17"/>
        <v>0</v>
      </c>
      <c r="BI154" s="165">
        <f t="shared" si="18"/>
        <v>0</v>
      </c>
      <c r="BJ154" s="19" t="s">
        <v>80</v>
      </c>
      <c r="BK154" s="165">
        <f t="shared" si="19"/>
        <v>0</v>
      </c>
      <c r="BL154" s="19" t="s">
        <v>80</v>
      </c>
      <c r="BM154" s="164" t="s">
        <v>2058</v>
      </c>
    </row>
    <row r="155" spans="1:65" s="2" customFormat="1" ht="21.75" customHeight="1">
      <c r="A155" s="34"/>
      <c r="B155" s="151"/>
      <c r="C155" s="152" t="s">
        <v>202</v>
      </c>
      <c r="D155" s="152" t="s">
        <v>155</v>
      </c>
      <c r="E155" s="153" t="s">
        <v>2059</v>
      </c>
      <c r="F155" s="154" t="s">
        <v>2060</v>
      </c>
      <c r="G155" s="155" t="s">
        <v>188</v>
      </c>
      <c r="H155" s="156">
        <v>1</v>
      </c>
      <c r="I155" s="157"/>
      <c r="J155" s="158">
        <f t="shared" si="10"/>
        <v>0</v>
      </c>
      <c r="K155" s="159"/>
      <c r="L155" s="35"/>
      <c r="M155" s="160" t="s">
        <v>1</v>
      </c>
      <c r="N155" s="161" t="s">
        <v>37</v>
      </c>
      <c r="O155" s="60"/>
      <c r="P155" s="162">
        <f t="shared" si="11"/>
        <v>0</v>
      </c>
      <c r="Q155" s="162">
        <v>0</v>
      </c>
      <c r="R155" s="162">
        <f t="shared" si="12"/>
        <v>0</v>
      </c>
      <c r="S155" s="162">
        <v>0</v>
      </c>
      <c r="T155" s="163">
        <f t="shared" si="13"/>
        <v>0</v>
      </c>
      <c r="U155" s="34"/>
      <c r="V155" s="34"/>
      <c r="W155" s="34"/>
      <c r="X155" s="34"/>
      <c r="Y155" s="34"/>
      <c r="Z155" s="34"/>
      <c r="AA155" s="34"/>
      <c r="AB155" s="34"/>
      <c r="AC155" s="34"/>
      <c r="AD155" s="34"/>
      <c r="AE155" s="34"/>
      <c r="AR155" s="164" t="s">
        <v>80</v>
      </c>
      <c r="AT155" s="164" t="s">
        <v>155</v>
      </c>
      <c r="AU155" s="164" t="s">
        <v>82</v>
      </c>
      <c r="AY155" s="19" t="s">
        <v>152</v>
      </c>
      <c r="BE155" s="165">
        <f t="shared" si="14"/>
        <v>0</v>
      </c>
      <c r="BF155" s="165">
        <f t="shared" si="15"/>
        <v>0</v>
      </c>
      <c r="BG155" s="165">
        <f t="shared" si="16"/>
        <v>0</v>
      </c>
      <c r="BH155" s="165">
        <f t="shared" si="17"/>
        <v>0</v>
      </c>
      <c r="BI155" s="165">
        <f t="shared" si="18"/>
        <v>0</v>
      </c>
      <c r="BJ155" s="19" t="s">
        <v>80</v>
      </c>
      <c r="BK155" s="165">
        <f t="shared" si="19"/>
        <v>0</v>
      </c>
      <c r="BL155" s="19" t="s">
        <v>80</v>
      </c>
      <c r="BM155" s="164" t="s">
        <v>2061</v>
      </c>
    </row>
    <row r="156" spans="1:65" s="2" customFormat="1" ht="24.2" customHeight="1">
      <c r="A156" s="34"/>
      <c r="B156" s="151"/>
      <c r="C156" s="166" t="s">
        <v>255</v>
      </c>
      <c r="D156" s="166" t="s">
        <v>169</v>
      </c>
      <c r="E156" s="167" t="s">
        <v>2062</v>
      </c>
      <c r="F156" s="168" t="s">
        <v>2063</v>
      </c>
      <c r="G156" s="169" t="s">
        <v>188</v>
      </c>
      <c r="H156" s="170">
        <v>1</v>
      </c>
      <c r="I156" s="171"/>
      <c r="J156" s="172">
        <f t="shared" si="10"/>
        <v>0</v>
      </c>
      <c r="K156" s="173"/>
      <c r="L156" s="174"/>
      <c r="M156" s="175" t="s">
        <v>1</v>
      </c>
      <c r="N156" s="176" t="s">
        <v>37</v>
      </c>
      <c r="O156" s="60"/>
      <c r="P156" s="162">
        <f t="shared" si="11"/>
        <v>0</v>
      </c>
      <c r="Q156" s="162">
        <v>0</v>
      </c>
      <c r="R156" s="162">
        <f t="shared" si="12"/>
        <v>0</v>
      </c>
      <c r="S156" s="162">
        <v>0</v>
      </c>
      <c r="T156" s="163">
        <f t="shared" si="13"/>
        <v>0</v>
      </c>
      <c r="U156" s="34"/>
      <c r="V156" s="34"/>
      <c r="W156" s="34"/>
      <c r="X156" s="34"/>
      <c r="Y156" s="34"/>
      <c r="Z156" s="34"/>
      <c r="AA156" s="34"/>
      <c r="AB156" s="34"/>
      <c r="AC156" s="34"/>
      <c r="AD156" s="34"/>
      <c r="AE156" s="34"/>
      <c r="AR156" s="164" t="s">
        <v>82</v>
      </c>
      <c r="AT156" s="164" t="s">
        <v>169</v>
      </c>
      <c r="AU156" s="164" t="s">
        <v>82</v>
      </c>
      <c r="AY156" s="19" t="s">
        <v>152</v>
      </c>
      <c r="BE156" s="165">
        <f t="shared" si="14"/>
        <v>0</v>
      </c>
      <c r="BF156" s="165">
        <f t="shared" si="15"/>
        <v>0</v>
      </c>
      <c r="BG156" s="165">
        <f t="shared" si="16"/>
        <v>0</v>
      </c>
      <c r="BH156" s="165">
        <f t="shared" si="17"/>
        <v>0</v>
      </c>
      <c r="BI156" s="165">
        <f t="shared" si="18"/>
        <v>0</v>
      </c>
      <c r="BJ156" s="19" t="s">
        <v>80</v>
      </c>
      <c r="BK156" s="165">
        <f t="shared" si="19"/>
        <v>0</v>
      </c>
      <c r="BL156" s="19" t="s">
        <v>80</v>
      </c>
      <c r="BM156" s="164" t="s">
        <v>2064</v>
      </c>
    </row>
    <row r="157" spans="1:65" s="2" customFormat="1" ht="16.5" customHeight="1">
      <c r="A157" s="34"/>
      <c r="B157" s="151"/>
      <c r="C157" s="152" t="s">
        <v>206</v>
      </c>
      <c r="D157" s="152" t="s">
        <v>155</v>
      </c>
      <c r="E157" s="153" t="s">
        <v>2065</v>
      </c>
      <c r="F157" s="154" t="s">
        <v>2066</v>
      </c>
      <c r="G157" s="155" t="s">
        <v>188</v>
      </c>
      <c r="H157" s="156">
        <v>1</v>
      </c>
      <c r="I157" s="157"/>
      <c r="J157" s="158">
        <f t="shared" si="10"/>
        <v>0</v>
      </c>
      <c r="K157" s="159"/>
      <c r="L157" s="35"/>
      <c r="M157" s="160" t="s">
        <v>1</v>
      </c>
      <c r="N157" s="161" t="s">
        <v>37</v>
      </c>
      <c r="O157" s="60"/>
      <c r="P157" s="162">
        <f t="shared" si="11"/>
        <v>0</v>
      </c>
      <c r="Q157" s="162">
        <v>0</v>
      </c>
      <c r="R157" s="162">
        <f t="shared" si="12"/>
        <v>0</v>
      </c>
      <c r="S157" s="162">
        <v>0</v>
      </c>
      <c r="T157" s="163">
        <f t="shared" si="13"/>
        <v>0</v>
      </c>
      <c r="U157" s="34"/>
      <c r="V157" s="34"/>
      <c r="W157" s="34"/>
      <c r="X157" s="34"/>
      <c r="Y157" s="34"/>
      <c r="Z157" s="34"/>
      <c r="AA157" s="34"/>
      <c r="AB157" s="34"/>
      <c r="AC157" s="34"/>
      <c r="AD157" s="34"/>
      <c r="AE157" s="34"/>
      <c r="AR157" s="164" t="s">
        <v>80</v>
      </c>
      <c r="AT157" s="164" t="s">
        <v>155</v>
      </c>
      <c r="AU157" s="164" t="s">
        <v>82</v>
      </c>
      <c r="AY157" s="19" t="s">
        <v>152</v>
      </c>
      <c r="BE157" s="165">
        <f t="shared" si="14"/>
        <v>0</v>
      </c>
      <c r="BF157" s="165">
        <f t="shared" si="15"/>
        <v>0</v>
      </c>
      <c r="BG157" s="165">
        <f t="shared" si="16"/>
        <v>0</v>
      </c>
      <c r="BH157" s="165">
        <f t="shared" si="17"/>
        <v>0</v>
      </c>
      <c r="BI157" s="165">
        <f t="shared" si="18"/>
        <v>0</v>
      </c>
      <c r="BJ157" s="19" t="s">
        <v>80</v>
      </c>
      <c r="BK157" s="165">
        <f t="shared" si="19"/>
        <v>0</v>
      </c>
      <c r="BL157" s="19" t="s">
        <v>80</v>
      </c>
      <c r="BM157" s="164" t="s">
        <v>2067</v>
      </c>
    </row>
    <row r="158" spans="1:65" s="2" customFormat="1" ht="16.5" customHeight="1">
      <c r="A158" s="34"/>
      <c r="B158" s="151"/>
      <c r="C158" s="166" t="s">
        <v>262</v>
      </c>
      <c r="D158" s="166" t="s">
        <v>169</v>
      </c>
      <c r="E158" s="167" t="s">
        <v>2068</v>
      </c>
      <c r="F158" s="168" t="s">
        <v>2069</v>
      </c>
      <c r="G158" s="169" t="s">
        <v>188</v>
      </c>
      <c r="H158" s="170">
        <v>1</v>
      </c>
      <c r="I158" s="171"/>
      <c r="J158" s="172">
        <f t="shared" si="10"/>
        <v>0</v>
      </c>
      <c r="K158" s="173"/>
      <c r="L158" s="174"/>
      <c r="M158" s="175" t="s">
        <v>1</v>
      </c>
      <c r="N158" s="176" t="s">
        <v>37</v>
      </c>
      <c r="O158" s="60"/>
      <c r="P158" s="162">
        <f t="shared" si="11"/>
        <v>0</v>
      </c>
      <c r="Q158" s="162">
        <v>0</v>
      </c>
      <c r="R158" s="162">
        <f t="shared" si="12"/>
        <v>0</v>
      </c>
      <c r="S158" s="162">
        <v>0</v>
      </c>
      <c r="T158" s="163">
        <f t="shared" si="13"/>
        <v>0</v>
      </c>
      <c r="U158" s="34"/>
      <c r="V158" s="34"/>
      <c r="W158" s="34"/>
      <c r="X158" s="34"/>
      <c r="Y158" s="34"/>
      <c r="Z158" s="34"/>
      <c r="AA158" s="34"/>
      <c r="AB158" s="34"/>
      <c r="AC158" s="34"/>
      <c r="AD158" s="34"/>
      <c r="AE158" s="34"/>
      <c r="AR158" s="164" t="s">
        <v>82</v>
      </c>
      <c r="AT158" s="164" t="s">
        <v>169</v>
      </c>
      <c r="AU158" s="164" t="s">
        <v>82</v>
      </c>
      <c r="AY158" s="19" t="s">
        <v>152</v>
      </c>
      <c r="BE158" s="165">
        <f t="shared" si="14"/>
        <v>0</v>
      </c>
      <c r="BF158" s="165">
        <f t="shared" si="15"/>
        <v>0</v>
      </c>
      <c r="BG158" s="165">
        <f t="shared" si="16"/>
        <v>0</v>
      </c>
      <c r="BH158" s="165">
        <f t="shared" si="17"/>
        <v>0</v>
      </c>
      <c r="BI158" s="165">
        <f t="shared" si="18"/>
        <v>0</v>
      </c>
      <c r="BJ158" s="19" t="s">
        <v>80</v>
      </c>
      <c r="BK158" s="165">
        <f t="shared" si="19"/>
        <v>0</v>
      </c>
      <c r="BL158" s="19" t="s">
        <v>80</v>
      </c>
      <c r="BM158" s="164" t="s">
        <v>2070</v>
      </c>
    </row>
    <row r="159" spans="1:65" s="2" customFormat="1" ht="16.5" customHeight="1">
      <c r="A159" s="34"/>
      <c r="B159" s="151"/>
      <c r="C159" s="152" t="s">
        <v>266</v>
      </c>
      <c r="D159" s="152" t="s">
        <v>155</v>
      </c>
      <c r="E159" s="153" t="s">
        <v>2071</v>
      </c>
      <c r="F159" s="154" t="s">
        <v>2072</v>
      </c>
      <c r="G159" s="155" t="s">
        <v>188</v>
      </c>
      <c r="H159" s="156">
        <v>1</v>
      </c>
      <c r="I159" s="157"/>
      <c r="J159" s="158">
        <f t="shared" si="10"/>
        <v>0</v>
      </c>
      <c r="K159" s="159"/>
      <c r="L159" s="35"/>
      <c r="M159" s="160" t="s">
        <v>1</v>
      </c>
      <c r="N159" s="161" t="s">
        <v>37</v>
      </c>
      <c r="O159" s="60"/>
      <c r="P159" s="162">
        <f t="shared" si="11"/>
        <v>0</v>
      </c>
      <c r="Q159" s="162">
        <v>0</v>
      </c>
      <c r="R159" s="162">
        <f t="shared" si="12"/>
        <v>0</v>
      </c>
      <c r="S159" s="162">
        <v>0</v>
      </c>
      <c r="T159" s="163">
        <f t="shared" si="13"/>
        <v>0</v>
      </c>
      <c r="U159" s="34"/>
      <c r="V159" s="34"/>
      <c r="W159" s="34"/>
      <c r="X159" s="34"/>
      <c r="Y159" s="34"/>
      <c r="Z159" s="34"/>
      <c r="AA159" s="34"/>
      <c r="AB159" s="34"/>
      <c r="AC159" s="34"/>
      <c r="AD159" s="34"/>
      <c r="AE159" s="34"/>
      <c r="AR159" s="164" t="s">
        <v>80</v>
      </c>
      <c r="AT159" s="164" t="s">
        <v>155</v>
      </c>
      <c r="AU159" s="164" t="s">
        <v>82</v>
      </c>
      <c r="AY159" s="19" t="s">
        <v>152</v>
      </c>
      <c r="BE159" s="165">
        <f t="shared" si="14"/>
        <v>0</v>
      </c>
      <c r="BF159" s="165">
        <f t="shared" si="15"/>
        <v>0</v>
      </c>
      <c r="BG159" s="165">
        <f t="shared" si="16"/>
        <v>0</v>
      </c>
      <c r="BH159" s="165">
        <f t="shared" si="17"/>
        <v>0</v>
      </c>
      <c r="BI159" s="165">
        <f t="shared" si="18"/>
        <v>0</v>
      </c>
      <c r="BJ159" s="19" t="s">
        <v>80</v>
      </c>
      <c r="BK159" s="165">
        <f t="shared" si="19"/>
        <v>0</v>
      </c>
      <c r="BL159" s="19" t="s">
        <v>80</v>
      </c>
      <c r="BM159" s="164" t="s">
        <v>2073</v>
      </c>
    </row>
    <row r="160" spans="1:65" s="2" customFormat="1" ht="21.75" customHeight="1">
      <c r="A160" s="34"/>
      <c r="B160" s="151"/>
      <c r="C160" s="166" t="s">
        <v>270</v>
      </c>
      <c r="D160" s="166" t="s">
        <v>169</v>
      </c>
      <c r="E160" s="167" t="s">
        <v>2074</v>
      </c>
      <c r="F160" s="168" t="s">
        <v>2075</v>
      </c>
      <c r="G160" s="169" t="s">
        <v>188</v>
      </c>
      <c r="H160" s="170">
        <v>1</v>
      </c>
      <c r="I160" s="171"/>
      <c r="J160" s="172">
        <f t="shared" si="10"/>
        <v>0</v>
      </c>
      <c r="K160" s="173"/>
      <c r="L160" s="174"/>
      <c r="M160" s="175" t="s">
        <v>1</v>
      </c>
      <c r="N160" s="176" t="s">
        <v>37</v>
      </c>
      <c r="O160" s="60"/>
      <c r="P160" s="162">
        <f t="shared" si="11"/>
        <v>0</v>
      </c>
      <c r="Q160" s="162">
        <v>0</v>
      </c>
      <c r="R160" s="162">
        <f t="shared" si="12"/>
        <v>0</v>
      </c>
      <c r="S160" s="162">
        <v>0</v>
      </c>
      <c r="T160" s="163">
        <f t="shared" si="13"/>
        <v>0</v>
      </c>
      <c r="U160" s="34"/>
      <c r="V160" s="34"/>
      <c r="W160" s="34"/>
      <c r="X160" s="34"/>
      <c r="Y160" s="34"/>
      <c r="Z160" s="34"/>
      <c r="AA160" s="34"/>
      <c r="AB160" s="34"/>
      <c r="AC160" s="34"/>
      <c r="AD160" s="34"/>
      <c r="AE160" s="34"/>
      <c r="AR160" s="164" t="s">
        <v>82</v>
      </c>
      <c r="AT160" s="164" t="s">
        <v>169</v>
      </c>
      <c r="AU160" s="164" t="s">
        <v>82</v>
      </c>
      <c r="AY160" s="19" t="s">
        <v>152</v>
      </c>
      <c r="BE160" s="165">
        <f t="shared" si="14"/>
        <v>0</v>
      </c>
      <c r="BF160" s="165">
        <f t="shared" si="15"/>
        <v>0</v>
      </c>
      <c r="BG160" s="165">
        <f t="shared" si="16"/>
        <v>0</v>
      </c>
      <c r="BH160" s="165">
        <f t="shared" si="17"/>
        <v>0</v>
      </c>
      <c r="BI160" s="165">
        <f t="shared" si="18"/>
        <v>0</v>
      </c>
      <c r="BJ160" s="19" t="s">
        <v>80</v>
      </c>
      <c r="BK160" s="165">
        <f t="shared" si="19"/>
        <v>0</v>
      </c>
      <c r="BL160" s="19" t="s">
        <v>80</v>
      </c>
      <c r="BM160" s="164" t="s">
        <v>2076</v>
      </c>
    </row>
    <row r="161" spans="1:65" s="2" customFormat="1" ht="24.2" customHeight="1">
      <c r="A161" s="34"/>
      <c r="B161" s="151"/>
      <c r="C161" s="152" t="s">
        <v>213</v>
      </c>
      <c r="D161" s="152" t="s">
        <v>155</v>
      </c>
      <c r="E161" s="153" t="s">
        <v>2077</v>
      </c>
      <c r="F161" s="154" t="s">
        <v>2078</v>
      </c>
      <c r="G161" s="155" t="s">
        <v>188</v>
      </c>
      <c r="H161" s="156">
        <v>1</v>
      </c>
      <c r="I161" s="157"/>
      <c r="J161" s="158">
        <f t="shared" si="10"/>
        <v>0</v>
      </c>
      <c r="K161" s="159"/>
      <c r="L161" s="35"/>
      <c r="M161" s="160" t="s">
        <v>1</v>
      </c>
      <c r="N161" s="161" t="s">
        <v>37</v>
      </c>
      <c r="O161" s="60"/>
      <c r="P161" s="162">
        <f t="shared" si="11"/>
        <v>0</v>
      </c>
      <c r="Q161" s="162">
        <v>0</v>
      </c>
      <c r="R161" s="162">
        <f t="shared" si="12"/>
        <v>0</v>
      </c>
      <c r="S161" s="162">
        <v>0</v>
      </c>
      <c r="T161" s="163">
        <f t="shared" si="13"/>
        <v>0</v>
      </c>
      <c r="U161" s="34"/>
      <c r="V161" s="34"/>
      <c r="W161" s="34"/>
      <c r="X161" s="34"/>
      <c r="Y161" s="34"/>
      <c r="Z161" s="34"/>
      <c r="AA161" s="34"/>
      <c r="AB161" s="34"/>
      <c r="AC161" s="34"/>
      <c r="AD161" s="34"/>
      <c r="AE161" s="34"/>
      <c r="AR161" s="164" t="s">
        <v>80</v>
      </c>
      <c r="AT161" s="164" t="s">
        <v>155</v>
      </c>
      <c r="AU161" s="164" t="s">
        <v>82</v>
      </c>
      <c r="AY161" s="19" t="s">
        <v>152</v>
      </c>
      <c r="BE161" s="165">
        <f t="shared" si="14"/>
        <v>0</v>
      </c>
      <c r="BF161" s="165">
        <f t="shared" si="15"/>
        <v>0</v>
      </c>
      <c r="BG161" s="165">
        <f t="shared" si="16"/>
        <v>0</v>
      </c>
      <c r="BH161" s="165">
        <f t="shared" si="17"/>
        <v>0</v>
      </c>
      <c r="BI161" s="165">
        <f t="shared" si="18"/>
        <v>0</v>
      </c>
      <c r="BJ161" s="19" t="s">
        <v>80</v>
      </c>
      <c r="BK161" s="165">
        <f t="shared" si="19"/>
        <v>0</v>
      </c>
      <c r="BL161" s="19" t="s">
        <v>80</v>
      </c>
      <c r="BM161" s="164" t="s">
        <v>2079</v>
      </c>
    </row>
    <row r="162" spans="1:65" s="2" customFormat="1" ht="16.5" customHeight="1">
      <c r="A162" s="34"/>
      <c r="B162" s="151"/>
      <c r="C162" s="166" t="s">
        <v>277</v>
      </c>
      <c r="D162" s="166" t="s">
        <v>169</v>
      </c>
      <c r="E162" s="167" t="s">
        <v>2080</v>
      </c>
      <c r="F162" s="168" t="s">
        <v>2081</v>
      </c>
      <c r="G162" s="169" t="s">
        <v>1004</v>
      </c>
      <c r="H162" s="170">
        <v>47.5</v>
      </c>
      <c r="I162" s="171"/>
      <c r="J162" s="172">
        <f t="shared" si="10"/>
        <v>0</v>
      </c>
      <c r="K162" s="173"/>
      <c r="L162" s="174"/>
      <c r="M162" s="175" t="s">
        <v>1</v>
      </c>
      <c r="N162" s="176" t="s">
        <v>37</v>
      </c>
      <c r="O162" s="60"/>
      <c r="P162" s="162">
        <f t="shared" si="11"/>
        <v>0</v>
      </c>
      <c r="Q162" s="162">
        <v>0</v>
      </c>
      <c r="R162" s="162">
        <f t="shared" si="12"/>
        <v>0</v>
      </c>
      <c r="S162" s="162">
        <v>0</v>
      </c>
      <c r="T162" s="163">
        <f t="shared" si="13"/>
        <v>0</v>
      </c>
      <c r="U162" s="34"/>
      <c r="V162" s="34"/>
      <c r="W162" s="34"/>
      <c r="X162" s="34"/>
      <c r="Y162" s="34"/>
      <c r="Z162" s="34"/>
      <c r="AA162" s="34"/>
      <c r="AB162" s="34"/>
      <c r="AC162" s="34"/>
      <c r="AD162" s="34"/>
      <c r="AE162" s="34"/>
      <c r="AR162" s="164" t="s">
        <v>82</v>
      </c>
      <c r="AT162" s="164" t="s">
        <v>169</v>
      </c>
      <c r="AU162" s="164" t="s">
        <v>82</v>
      </c>
      <c r="AY162" s="19" t="s">
        <v>152</v>
      </c>
      <c r="BE162" s="165">
        <f t="shared" si="14"/>
        <v>0</v>
      </c>
      <c r="BF162" s="165">
        <f t="shared" si="15"/>
        <v>0</v>
      </c>
      <c r="BG162" s="165">
        <f t="shared" si="16"/>
        <v>0</v>
      </c>
      <c r="BH162" s="165">
        <f t="shared" si="17"/>
        <v>0</v>
      </c>
      <c r="BI162" s="165">
        <f t="shared" si="18"/>
        <v>0</v>
      </c>
      <c r="BJ162" s="19" t="s">
        <v>80</v>
      </c>
      <c r="BK162" s="165">
        <f t="shared" si="19"/>
        <v>0</v>
      </c>
      <c r="BL162" s="19" t="s">
        <v>80</v>
      </c>
      <c r="BM162" s="164" t="s">
        <v>2082</v>
      </c>
    </row>
    <row r="163" spans="1:65" s="13" customFormat="1">
      <c r="B163" s="182"/>
      <c r="D163" s="183" t="s">
        <v>440</v>
      </c>
      <c r="E163" s="184" t="s">
        <v>1</v>
      </c>
      <c r="F163" s="185" t="s">
        <v>2083</v>
      </c>
      <c r="H163" s="186">
        <v>47.5</v>
      </c>
      <c r="I163" s="187"/>
      <c r="L163" s="182"/>
      <c r="M163" s="188"/>
      <c r="N163" s="189"/>
      <c r="O163" s="189"/>
      <c r="P163" s="189"/>
      <c r="Q163" s="189"/>
      <c r="R163" s="189"/>
      <c r="S163" s="189"/>
      <c r="T163" s="190"/>
      <c r="AT163" s="184" t="s">
        <v>440</v>
      </c>
      <c r="AU163" s="184" t="s">
        <v>82</v>
      </c>
      <c r="AV163" s="13" t="s">
        <v>82</v>
      </c>
      <c r="AW163" s="13" t="s">
        <v>29</v>
      </c>
      <c r="AX163" s="13" t="s">
        <v>80</v>
      </c>
      <c r="AY163" s="184" t="s">
        <v>152</v>
      </c>
    </row>
    <row r="164" spans="1:65" s="2" customFormat="1" ht="44.25" customHeight="1">
      <c r="A164" s="34"/>
      <c r="B164" s="151"/>
      <c r="C164" s="152" t="s">
        <v>217</v>
      </c>
      <c r="D164" s="152" t="s">
        <v>155</v>
      </c>
      <c r="E164" s="153" t="s">
        <v>1363</v>
      </c>
      <c r="F164" s="154" t="s">
        <v>1364</v>
      </c>
      <c r="G164" s="155" t="s">
        <v>176</v>
      </c>
      <c r="H164" s="156">
        <v>50</v>
      </c>
      <c r="I164" s="157"/>
      <c r="J164" s="158">
        <f>ROUND(I164*H164,2)</f>
        <v>0</v>
      </c>
      <c r="K164" s="159"/>
      <c r="L164" s="35"/>
      <c r="M164" s="160" t="s">
        <v>1</v>
      </c>
      <c r="N164" s="161" t="s">
        <v>37</v>
      </c>
      <c r="O164" s="60"/>
      <c r="P164" s="162">
        <f>O164*H164</f>
        <v>0</v>
      </c>
      <c r="Q164" s="162">
        <v>0</v>
      </c>
      <c r="R164" s="162">
        <f>Q164*H164</f>
        <v>0</v>
      </c>
      <c r="S164" s="162">
        <v>0</v>
      </c>
      <c r="T164" s="163">
        <f>S164*H164</f>
        <v>0</v>
      </c>
      <c r="U164" s="34"/>
      <c r="V164" s="34"/>
      <c r="W164" s="34"/>
      <c r="X164" s="34"/>
      <c r="Y164" s="34"/>
      <c r="Z164" s="34"/>
      <c r="AA164" s="34"/>
      <c r="AB164" s="34"/>
      <c r="AC164" s="34"/>
      <c r="AD164" s="34"/>
      <c r="AE164" s="34"/>
      <c r="AR164" s="164" t="s">
        <v>80</v>
      </c>
      <c r="AT164" s="164" t="s">
        <v>155</v>
      </c>
      <c r="AU164" s="164" t="s">
        <v>82</v>
      </c>
      <c r="AY164" s="19" t="s">
        <v>152</v>
      </c>
      <c r="BE164" s="165">
        <f>IF(N164="základní",J164,0)</f>
        <v>0</v>
      </c>
      <c r="BF164" s="165">
        <f>IF(N164="snížená",J164,0)</f>
        <v>0</v>
      </c>
      <c r="BG164" s="165">
        <f>IF(N164="zákl. přenesená",J164,0)</f>
        <v>0</v>
      </c>
      <c r="BH164" s="165">
        <f>IF(N164="sníž. přenesená",J164,0)</f>
        <v>0</v>
      </c>
      <c r="BI164" s="165">
        <f>IF(N164="nulová",J164,0)</f>
        <v>0</v>
      </c>
      <c r="BJ164" s="19" t="s">
        <v>80</v>
      </c>
      <c r="BK164" s="165">
        <f>ROUND(I164*H164,2)</f>
        <v>0</v>
      </c>
      <c r="BL164" s="19" t="s">
        <v>80</v>
      </c>
      <c r="BM164" s="164" t="s">
        <v>2084</v>
      </c>
    </row>
    <row r="165" spans="1:65" s="2" customFormat="1" ht="16.5" customHeight="1">
      <c r="A165" s="34"/>
      <c r="B165" s="151"/>
      <c r="C165" s="166" t="s">
        <v>284</v>
      </c>
      <c r="D165" s="166" t="s">
        <v>169</v>
      </c>
      <c r="E165" s="167" t="s">
        <v>2085</v>
      </c>
      <c r="F165" s="168" t="s">
        <v>2086</v>
      </c>
      <c r="G165" s="169" t="s">
        <v>1004</v>
      </c>
      <c r="H165" s="170">
        <v>3.1</v>
      </c>
      <c r="I165" s="171"/>
      <c r="J165" s="172">
        <f>ROUND(I165*H165,2)</f>
        <v>0</v>
      </c>
      <c r="K165" s="173"/>
      <c r="L165" s="174"/>
      <c r="M165" s="175" t="s">
        <v>1</v>
      </c>
      <c r="N165" s="176" t="s">
        <v>37</v>
      </c>
      <c r="O165" s="60"/>
      <c r="P165" s="162">
        <f>O165*H165</f>
        <v>0</v>
      </c>
      <c r="Q165" s="162">
        <v>0</v>
      </c>
      <c r="R165" s="162">
        <f>Q165*H165</f>
        <v>0</v>
      </c>
      <c r="S165" s="162">
        <v>0</v>
      </c>
      <c r="T165" s="163">
        <f>S165*H165</f>
        <v>0</v>
      </c>
      <c r="U165" s="34"/>
      <c r="V165" s="34"/>
      <c r="W165" s="34"/>
      <c r="X165" s="34"/>
      <c r="Y165" s="34"/>
      <c r="Z165" s="34"/>
      <c r="AA165" s="34"/>
      <c r="AB165" s="34"/>
      <c r="AC165" s="34"/>
      <c r="AD165" s="34"/>
      <c r="AE165" s="34"/>
      <c r="AR165" s="164" t="s">
        <v>82</v>
      </c>
      <c r="AT165" s="164" t="s">
        <v>169</v>
      </c>
      <c r="AU165" s="164" t="s">
        <v>82</v>
      </c>
      <c r="AY165" s="19" t="s">
        <v>152</v>
      </c>
      <c r="BE165" s="165">
        <f>IF(N165="základní",J165,0)</f>
        <v>0</v>
      </c>
      <c r="BF165" s="165">
        <f>IF(N165="snížená",J165,0)</f>
        <v>0</v>
      </c>
      <c r="BG165" s="165">
        <f>IF(N165="zákl. přenesená",J165,0)</f>
        <v>0</v>
      </c>
      <c r="BH165" s="165">
        <f>IF(N165="sníž. přenesená",J165,0)</f>
        <v>0</v>
      </c>
      <c r="BI165" s="165">
        <f>IF(N165="nulová",J165,0)</f>
        <v>0</v>
      </c>
      <c r="BJ165" s="19" t="s">
        <v>80</v>
      </c>
      <c r="BK165" s="165">
        <f>ROUND(I165*H165,2)</f>
        <v>0</v>
      </c>
      <c r="BL165" s="19" t="s">
        <v>80</v>
      </c>
      <c r="BM165" s="164" t="s">
        <v>2087</v>
      </c>
    </row>
    <row r="166" spans="1:65" s="13" customFormat="1">
      <c r="B166" s="182"/>
      <c r="D166" s="183" t="s">
        <v>440</v>
      </c>
      <c r="E166" s="184" t="s">
        <v>1</v>
      </c>
      <c r="F166" s="185" t="s">
        <v>2088</v>
      </c>
      <c r="H166" s="186">
        <v>3.1</v>
      </c>
      <c r="I166" s="187"/>
      <c r="L166" s="182"/>
      <c r="M166" s="188"/>
      <c r="N166" s="189"/>
      <c r="O166" s="189"/>
      <c r="P166" s="189"/>
      <c r="Q166" s="189"/>
      <c r="R166" s="189"/>
      <c r="S166" s="189"/>
      <c r="T166" s="190"/>
      <c r="AT166" s="184" t="s">
        <v>440</v>
      </c>
      <c r="AU166" s="184" t="s">
        <v>82</v>
      </c>
      <c r="AV166" s="13" t="s">
        <v>82</v>
      </c>
      <c r="AW166" s="13" t="s">
        <v>29</v>
      </c>
      <c r="AX166" s="13" t="s">
        <v>80</v>
      </c>
      <c r="AY166" s="184" t="s">
        <v>152</v>
      </c>
    </row>
    <row r="167" spans="1:65" s="2" customFormat="1" ht="24.2" customHeight="1">
      <c r="A167" s="34"/>
      <c r="B167" s="151"/>
      <c r="C167" s="152" t="s">
        <v>221</v>
      </c>
      <c r="D167" s="152" t="s">
        <v>155</v>
      </c>
      <c r="E167" s="153" t="s">
        <v>2089</v>
      </c>
      <c r="F167" s="154" t="s">
        <v>2090</v>
      </c>
      <c r="G167" s="155" t="s">
        <v>176</v>
      </c>
      <c r="H167" s="156">
        <v>5</v>
      </c>
      <c r="I167" s="157"/>
      <c r="J167" s="158">
        <f>ROUND(I167*H167,2)</f>
        <v>0</v>
      </c>
      <c r="K167" s="159"/>
      <c r="L167" s="35"/>
      <c r="M167" s="160" t="s">
        <v>1</v>
      </c>
      <c r="N167" s="161" t="s">
        <v>37</v>
      </c>
      <c r="O167" s="60"/>
      <c r="P167" s="162">
        <f>O167*H167</f>
        <v>0</v>
      </c>
      <c r="Q167" s="162">
        <v>0</v>
      </c>
      <c r="R167" s="162">
        <f>Q167*H167</f>
        <v>0</v>
      </c>
      <c r="S167" s="162">
        <v>0</v>
      </c>
      <c r="T167" s="163">
        <f>S167*H167</f>
        <v>0</v>
      </c>
      <c r="U167" s="34"/>
      <c r="V167" s="34"/>
      <c r="W167" s="34"/>
      <c r="X167" s="34"/>
      <c r="Y167" s="34"/>
      <c r="Z167" s="34"/>
      <c r="AA167" s="34"/>
      <c r="AB167" s="34"/>
      <c r="AC167" s="34"/>
      <c r="AD167" s="34"/>
      <c r="AE167" s="34"/>
      <c r="AR167" s="164" t="s">
        <v>80</v>
      </c>
      <c r="AT167" s="164" t="s">
        <v>155</v>
      </c>
      <c r="AU167" s="164" t="s">
        <v>82</v>
      </c>
      <c r="AY167" s="19" t="s">
        <v>152</v>
      </c>
      <c r="BE167" s="165">
        <f>IF(N167="základní",J167,0)</f>
        <v>0</v>
      </c>
      <c r="BF167" s="165">
        <f>IF(N167="snížená",J167,0)</f>
        <v>0</v>
      </c>
      <c r="BG167" s="165">
        <f>IF(N167="zákl. přenesená",J167,0)</f>
        <v>0</v>
      </c>
      <c r="BH167" s="165">
        <f>IF(N167="sníž. přenesená",J167,0)</f>
        <v>0</v>
      </c>
      <c r="BI167" s="165">
        <f>IF(N167="nulová",J167,0)</f>
        <v>0</v>
      </c>
      <c r="BJ167" s="19" t="s">
        <v>80</v>
      </c>
      <c r="BK167" s="165">
        <f>ROUND(I167*H167,2)</f>
        <v>0</v>
      </c>
      <c r="BL167" s="19" t="s">
        <v>80</v>
      </c>
      <c r="BM167" s="164" t="s">
        <v>2091</v>
      </c>
    </row>
    <row r="168" spans="1:65" s="2" customFormat="1" ht="16.5" customHeight="1">
      <c r="A168" s="34"/>
      <c r="B168" s="151"/>
      <c r="C168" s="166" t="s">
        <v>291</v>
      </c>
      <c r="D168" s="166" t="s">
        <v>169</v>
      </c>
      <c r="E168" s="167" t="s">
        <v>2092</v>
      </c>
      <c r="F168" s="168" t="s">
        <v>2093</v>
      </c>
      <c r="G168" s="169" t="s">
        <v>188</v>
      </c>
      <c r="H168" s="170">
        <v>2</v>
      </c>
      <c r="I168" s="171"/>
      <c r="J168" s="172">
        <f>ROUND(I168*H168,2)</f>
        <v>0</v>
      </c>
      <c r="K168" s="173"/>
      <c r="L168" s="174"/>
      <c r="M168" s="175" t="s">
        <v>1</v>
      </c>
      <c r="N168" s="176" t="s">
        <v>37</v>
      </c>
      <c r="O168" s="60"/>
      <c r="P168" s="162">
        <f>O168*H168</f>
        <v>0</v>
      </c>
      <c r="Q168" s="162">
        <v>0</v>
      </c>
      <c r="R168" s="162">
        <f>Q168*H168</f>
        <v>0</v>
      </c>
      <c r="S168" s="162">
        <v>0</v>
      </c>
      <c r="T168" s="163">
        <f>S168*H168</f>
        <v>0</v>
      </c>
      <c r="U168" s="34"/>
      <c r="V168" s="34"/>
      <c r="W168" s="34"/>
      <c r="X168" s="34"/>
      <c r="Y168" s="34"/>
      <c r="Z168" s="34"/>
      <c r="AA168" s="34"/>
      <c r="AB168" s="34"/>
      <c r="AC168" s="34"/>
      <c r="AD168" s="34"/>
      <c r="AE168" s="34"/>
      <c r="AR168" s="164" t="s">
        <v>82</v>
      </c>
      <c r="AT168" s="164" t="s">
        <v>169</v>
      </c>
      <c r="AU168" s="164" t="s">
        <v>82</v>
      </c>
      <c r="AY168" s="19" t="s">
        <v>152</v>
      </c>
      <c r="BE168" s="165">
        <f>IF(N168="základní",J168,0)</f>
        <v>0</v>
      </c>
      <c r="BF168" s="165">
        <f>IF(N168="snížená",J168,0)</f>
        <v>0</v>
      </c>
      <c r="BG168" s="165">
        <f>IF(N168="zákl. přenesená",J168,0)</f>
        <v>0</v>
      </c>
      <c r="BH168" s="165">
        <f>IF(N168="sníž. přenesená",J168,0)</f>
        <v>0</v>
      </c>
      <c r="BI168" s="165">
        <f>IF(N168="nulová",J168,0)</f>
        <v>0</v>
      </c>
      <c r="BJ168" s="19" t="s">
        <v>80</v>
      </c>
      <c r="BK168" s="165">
        <f>ROUND(I168*H168,2)</f>
        <v>0</v>
      </c>
      <c r="BL168" s="19" t="s">
        <v>80</v>
      </c>
      <c r="BM168" s="164" t="s">
        <v>2094</v>
      </c>
    </row>
    <row r="169" spans="1:65" s="2" customFormat="1" ht="16.5" customHeight="1">
      <c r="A169" s="34"/>
      <c r="B169" s="151"/>
      <c r="C169" s="166" t="s">
        <v>224</v>
      </c>
      <c r="D169" s="166" t="s">
        <v>169</v>
      </c>
      <c r="E169" s="167" t="s">
        <v>2095</v>
      </c>
      <c r="F169" s="168" t="s">
        <v>2096</v>
      </c>
      <c r="G169" s="169" t="s">
        <v>188</v>
      </c>
      <c r="H169" s="170">
        <v>2</v>
      </c>
      <c r="I169" s="171"/>
      <c r="J169" s="172">
        <f>ROUND(I169*H169,2)</f>
        <v>0</v>
      </c>
      <c r="K169" s="173"/>
      <c r="L169" s="174"/>
      <c r="M169" s="175" t="s">
        <v>1</v>
      </c>
      <c r="N169" s="176" t="s">
        <v>37</v>
      </c>
      <c r="O169" s="60"/>
      <c r="P169" s="162">
        <f>O169*H169</f>
        <v>0</v>
      </c>
      <c r="Q169" s="162">
        <v>0</v>
      </c>
      <c r="R169" s="162">
        <f>Q169*H169</f>
        <v>0</v>
      </c>
      <c r="S169" s="162">
        <v>0</v>
      </c>
      <c r="T169" s="163">
        <f>S169*H169</f>
        <v>0</v>
      </c>
      <c r="U169" s="34"/>
      <c r="V169" s="34"/>
      <c r="W169" s="34"/>
      <c r="X169" s="34"/>
      <c r="Y169" s="34"/>
      <c r="Z169" s="34"/>
      <c r="AA169" s="34"/>
      <c r="AB169" s="34"/>
      <c r="AC169" s="34"/>
      <c r="AD169" s="34"/>
      <c r="AE169" s="34"/>
      <c r="AR169" s="164" t="s">
        <v>82</v>
      </c>
      <c r="AT169" s="164" t="s">
        <v>169</v>
      </c>
      <c r="AU169" s="164" t="s">
        <v>82</v>
      </c>
      <c r="AY169" s="19" t="s">
        <v>152</v>
      </c>
      <c r="BE169" s="165">
        <f>IF(N169="základní",J169,0)</f>
        <v>0</v>
      </c>
      <c r="BF169" s="165">
        <f>IF(N169="snížená",J169,0)</f>
        <v>0</v>
      </c>
      <c r="BG169" s="165">
        <f>IF(N169="zákl. přenesená",J169,0)</f>
        <v>0</v>
      </c>
      <c r="BH169" s="165">
        <f>IF(N169="sníž. přenesená",J169,0)</f>
        <v>0</v>
      </c>
      <c r="BI169" s="165">
        <f>IF(N169="nulová",J169,0)</f>
        <v>0</v>
      </c>
      <c r="BJ169" s="19" t="s">
        <v>80</v>
      </c>
      <c r="BK169" s="165">
        <f>ROUND(I169*H169,2)</f>
        <v>0</v>
      </c>
      <c r="BL169" s="19" t="s">
        <v>80</v>
      </c>
      <c r="BM169" s="164" t="s">
        <v>2097</v>
      </c>
    </row>
    <row r="170" spans="1:65" s="2" customFormat="1" ht="16.5" customHeight="1">
      <c r="A170" s="34"/>
      <c r="B170" s="151"/>
      <c r="C170" s="152" t="s">
        <v>298</v>
      </c>
      <c r="D170" s="152" t="s">
        <v>155</v>
      </c>
      <c r="E170" s="153" t="s">
        <v>2098</v>
      </c>
      <c r="F170" s="154" t="s">
        <v>2099</v>
      </c>
      <c r="G170" s="155" t="s">
        <v>188</v>
      </c>
      <c r="H170" s="156">
        <v>4</v>
      </c>
      <c r="I170" s="157"/>
      <c r="J170" s="158">
        <f>ROUND(I170*H170,2)</f>
        <v>0</v>
      </c>
      <c r="K170" s="159"/>
      <c r="L170" s="35"/>
      <c r="M170" s="160" t="s">
        <v>1</v>
      </c>
      <c r="N170" s="161" t="s">
        <v>37</v>
      </c>
      <c r="O170" s="60"/>
      <c r="P170" s="162">
        <f>O170*H170</f>
        <v>0</v>
      </c>
      <c r="Q170" s="162">
        <v>0</v>
      </c>
      <c r="R170" s="162">
        <f>Q170*H170</f>
        <v>0</v>
      </c>
      <c r="S170" s="162">
        <v>0</v>
      </c>
      <c r="T170" s="163">
        <f>S170*H170</f>
        <v>0</v>
      </c>
      <c r="U170" s="34"/>
      <c r="V170" s="34"/>
      <c r="W170" s="34"/>
      <c r="X170" s="34"/>
      <c r="Y170" s="34"/>
      <c r="Z170" s="34"/>
      <c r="AA170" s="34"/>
      <c r="AB170" s="34"/>
      <c r="AC170" s="34"/>
      <c r="AD170" s="34"/>
      <c r="AE170" s="34"/>
      <c r="AR170" s="164" t="s">
        <v>80</v>
      </c>
      <c r="AT170" s="164" t="s">
        <v>155</v>
      </c>
      <c r="AU170" s="164" t="s">
        <v>82</v>
      </c>
      <c r="AY170" s="19" t="s">
        <v>152</v>
      </c>
      <c r="BE170" s="165">
        <f>IF(N170="základní",J170,0)</f>
        <v>0</v>
      </c>
      <c r="BF170" s="165">
        <f>IF(N170="snížená",J170,0)</f>
        <v>0</v>
      </c>
      <c r="BG170" s="165">
        <f>IF(N170="zákl. přenesená",J170,0)</f>
        <v>0</v>
      </c>
      <c r="BH170" s="165">
        <f>IF(N170="sníž. přenesená",J170,0)</f>
        <v>0</v>
      </c>
      <c r="BI170" s="165">
        <f>IF(N170="nulová",J170,0)</f>
        <v>0</v>
      </c>
      <c r="BJ170" s="19" t="s">
        <v>80</v>
      </c>
      <c r="BK170" s="165">
        <f>ROUND(I170*H170,2)</f>
        <v>0</v>
      </c>
      <c r="BL170" s="19" t="s">
        <v>80</v>
      </c>
      <c r="BM170" s="164" t="s">
        <v>2100</v>
      </c>
    </row>
    <row r="171" spans="1:65" s="12" customFormat="1" ht="25.9" customHeight="1">
      <c r="B171" s="138"/>
      <c r="D171" s="139" t="s">
        <v>71</v>
      </c>
      <c r="E171" s="140" t="s">
        <v>108</v>
      </c>
      <c r="F171" s="140" t="s">
        <v>1844</v>
      </c>
      <c r="I171" s="141"/>
      <c r="J171" s="142">
        <f>BK171</f>
        <v>0</v>
      </c>
      <c r="L171" s="138"/>
      <c r="M171" s="143"/>
      <c r="N171" s="144"/>
      <c r="O171" s="144"/>
      <c r="P171" s="145">
        <f>SUM(P172:P188)</f>
        <v>0</v>
      </c>
      <c r="Q171" s="144"/>
      <c r="R171" s="145">
        <f>SUM(R172:R188)</f>
        <v>0</v>
      </c>
      <c r="S171" s="144"/>
      <c r="T171" s="146">
        <f>SUM(T172:T188)</f>
        <v>0</v>
      </c>
      <c r="AR171" s="139" t="s">
        <v>80</v>
      </c>
      <c r="AT171" s="147" t="s">
        <v>71</v>
      </c>
      <c r="AU171" s="147" t="s">
        <v>72</v>
      </c>
      <c r="AY171" s="139" t="s">
        <v>152</v>
      </c>
      <c r="BK171" s="148">
        <f>SUM(BK172:BK188)</f>
        <v>0</v>
      </c>
    </row>
    <row r="172" spans="1:65" s="2" customFormat="1" ht="16.5" customHeight="1">
      <c r="A172" s="34"/>
      <c r="B172" s="151"/>
      <c r="C172" s="166" t="s">
        <v>229</v>
      </c>
      <c r="D172" s="166" t="s">
        <v>169</v>
      </c>
      <c r="E172" s="167" t="s">
        <v>2101</v>
      </c>
      <c r="F172" s="168" t="s">
        <v>2102</v>
      </c>
      <c r="G172" s="169" t="s">
        <v>188</v>
      </c>
      <c r="H172" s="170">
        <v>1</v>
      </c>
      <c r="I172" s="171"/>
      <c r="J172" s="172">
        <f t="shared" ref="J172:J188" si="20">ROUND(I172*H172,2)</f>
        <v>0</v>
      </c>
      <c r="K172" s="173"/>
      <c r="L172" s="174"/>
      <c r="M172" s="175" t="s">
        <v>1</v>
      </c>
      <c r="N172" s="176" t="s">
        <v>37</v>
      </c>
      <c r="O172" s="60"/>
      <c r="P172" s="162">
        <f t="shared" ref="P172:P188" si="21">O172*H172</f>
        <v>0</v>
      </c>
      <c r="Q172" s="162">
        <v>0</v>
      </c>
      <c r="R172" s="162">
        <f t="shared" ref="R172:R188" si="22">Q172*H172</f>
        <v>0</v>
      </c>
      <c r="S172" s="162">
        <v>0</v>
      </c>
      <c r="T172" s="163">
        <f t="shared" ref="T172:T188" si="23">S172*H172</f>
        <v>0</v>
      </c>
      <c r="U172" s="34"/>
      <c r="V172" s="34"/>
      <c r="W172" s="34"/>
      <c r="X172" s="34"/>
      <c r="Y172" s="34"/>
      <c r="Z172" s="34"/>
      <c r="AA172" s="34"/>
      <c r="AB172" s="34"/>
      <c r="AC172" s="34"/>
      <c r="AD172" s="34"/>
      <c r="AE172" s="34"/>
      <c r="AR172" s="164" t="s">
        <v>390</v>
      </c>
      <c r="AT172" s="164" t="s">
        <v>169</v>
      </c>
      <c r="AU172" s="164" t="s">
        <v>80</v>
      </c>
      <c r="AY172" s="19" t="s">
        <v>152</v>
      </c>
      <c r="BE172" s="165">
        <f t="shared" ref="BE172:BE188" si="24">IF(N172="základní",J172,0)</f>
        <v>0</v>
      </c>
      <c r="BF172" s="165">
        <f t="shared" ref="BF172:BF188" si="25">IF(N172="snížená",J172,0)</f>
        <v>0</v>
      </c>
      <c r="BG172" s="165">
        <f t="shared" ref="BG172:BG188" si="26">IF(N172="zákl. přenesená",J172,0)</f>
        <v>0</v>
      </c>
      <c r="BH172" s="165">
        <f t="shared" ref="BH172:BH188" si="27">IF(N172="sníž. přenesená",J172,0)</f>
        <v>0</v>
      </c>
      <c r="BI172" s="165">
        <f t="shared" ref="BI172:BI188" si="28">IF(N172="nulová",J172,0)</f>
        <v>0</v>
      </c>
      <c r="BJ172" s="19" t="s">
        <v>80</v>
      </c>
      <c r="BK172" s="165">
        <f t="shared" ref="BK172:BK188" si="29">ROUND(I172*H172,2)</f>
        <v>0</v>
      </c>
      <c r="BL172" s="19" t="s">
        <v>390</v>
      </c>
      <c r="BM172" s="164" t="s">
        <v>2103</v>
      </c>
    </row>
    <row r="173" spans="1:65" s="2" customFormat="1" ht="16.5" customHeight="1">
      <c r="A173" s="34"/>
      <c r="B173" s="151"/>
      <c r="C173" s="166" t="s">
        <v>305</v>
      </c>
      <c r="D173" s="166" t="s">
        <v>169</v>
      </c>
      <c r="E173" s="167" t="s">
        <v>2104</v>
      </c>
      <c r="F173" s="168" t="s">
        <v>2105</v>
      </c>
      <c r="G173" s="169" t="s">
        <v>188</v>
      </c>
      <c r="H173" s="170">
        <v>1</v>
      </c>
      <c r="I173" s="171"/>
      <c r="J173" s="172">
        <f t="shared" si="20"/>
        <v>0</v>
      </c>
      <c r="K173" s="173"/>
      <c r="L173" s="174"/>
      <c r="M173" s="175" t="s">
        <v>1</v>
      </c>
      <c r="N173" s="176" t="s">
        <v>37</v>
      </c>
      <c r="O173" s="60"/>
      <c r="P173" s="162">
        <f t="shared" si="21"/>
        <v>0</v>
      </c>
      <c r="Q173" s="162">
        <v>0</v>
      </c>
      <c r="R173" s="162">
        <f t="shared" si="22"/>
        <v>0</v>
      </c>
      <c r="S173" s="162">
        <v>0</v>
      </c>
      <c r="T173" s="163">
        <f t="shared" si="23"/>
        <v>0</v>
      </c>
      <c r="U173" s="34"/>
      <c r="V173" s="34"/>
      <c r="W173" s="34"/>
      <c r="X173" s="34"/>
      <c r="Y173" s="34"/>
      <c r="Z173" s="34"/>
      <c r="AA173" s="34"/>
      <c r="AB173" s="34"/>
      <c r="AC173" s="34"/>
      <c r="AD173" s="34"/>
      <c r="AE173" s="34"/>
      <c r="AR173" s="164" t="s">
        <v>390</v>
      </c>
      <c r="AT173" s="164" t="s">
        <v>169</v>
      </c>
      <c r="AU173" s="164" t="s">
        <v>80</v>
      </c>
      <c r="AY173" s="19" t="s">
        <v>152</v>
      </c>
      <c r="BE173" s="165">
        <f t="shared" si="24"/>
        <v>0</v>
      </c>
      <c r="BF173" s="165">
        <f t="shared" si="25"/>
        <v>0</v>
      </c>
      <c r="BG173" s="165">
        <f t="shared" si="26"/>
        <v>0</v>
      </c>
      <c r="BH173" s="165">
        <f t="shared" si="27"/>
        <v>0</v>
      </c>
      <c r="BI173" s="165">
        <f t="shared" si="28"/>
        <v>0</v>
      </c>
      <c r="BJ173" s="19" t="s">
        <v>80</v>
      </c>
      <c r="BK173" s="165">
        <f t="shared" si="29"/>
        <v>0</v>
      </c>
      <c r="BL173" s="19" t="s">
        <v>390</v>
      </c>
      <c r="BM173" s="164" t="s">
        <v>2106</v>
      </c>
    </row>
    <row r="174" spans="1:65" s="2" customFormat="1" ht="55.5" customHeight="1">
      <c r="A174" s="34"/>
      <c r="B174" s="151"/>
      <c r="C174" s="152" t="s">
        <v>232</v>
      </c>
      <c r="D174" s="152" t="s">
        <v>155</v>
      </c>
      <c r="E174" s="153" t="s">
        <v>2107</v>
      </c>
      <c r="F174" s="154" t="s">
        <v>2108</v>
      </c>
      <c r="G174" s="155" t="s">
        <v>188</v>
      </c>
      <c r="H174" s="156">
        <v>1</v>
      </c>
      <c r="I174" s="157"/>
      <c r="J174" s="158">
        <f t="shared" si="20"/>
        <v>0</v>
      </c>
      <c r="K174" s="159"/>
      <c r="L174" s="35"/>
      <c r="M174" s="160" t="s">
        <v>1</v>
      </c>
      <c r="N174" s="161" t="s">
        <v>37</v>
      </c>
      <c r="O174" s="60"/>
      <c r="P174" s="162">
        <f t="shared" si="21"/>
        <v>0</v>
      </c>
      <c r="Q174" s="162">
        <v>0</v>
      </c>
      <c r="R174" s="162">
        <f t="shared" si="22"/>
        <v>0</v>
      </c>
      <c r="S174" s="162">
        <v>0</v>
      </c>
      <c r="T174" s="163">
        <f t="shared" si="23"/>
        <v>0</v>
      </c>
      <c r="U174" s="34"/>
      <c r="V174" s="34"/>
      <c r="W174" s="34"/>
      <c r="X174" s="34"/>
      <c r="Y174" s="34"/>
      <c r="Z174" s="34"/>
      <c r="AA174" s="34"/>
      <c r="AB174" s="34"/>
      <c r="AC174" s="34"/>
      <c r="AD174" s="34"/>
      <c r="AE174" s="34"/>
      <c r="AR174" s="164" t="s">
        <v>159</v>
      </c>
      <c r="AT174" s="164" t="s">
        <v>155</v>
      </c>
      <c r="AU174" s="164" t="s">
        <v>80</v>
      </c>
      <c r="AY174" s="19" t="s">
        <v>152</v>
      </c>
      <c r="BE174" s="165">
        <f t="shared" si="24"/>
        <v>0</v>
      </c>
      <c r="BF174" s="165">
        <f t="shared" si="25"/>
        <v>0</v>
      </c>
      <c r="BG174" s="165">
        <f t="shared" si="26"/>
        <v>0</v>
      </c>
      <c r="BH174" s="165">
        <f t="shared" si="27"/>
        <v>0</v>
      </c>
      <c r="BI174" s="165">
        <f t="shared" si="28"/>
        <v>0</v>
      </c>
      <c r="BJ174" s="19" t="s">
        <v>80</v>
      </c>
      <c r="BK174" s="165">
        <f t="shared" si="29"/>
        <v>0</v>
      </c>
      <c r="BL174" s="19" t="s">
        <v>159</v>
      </c>
      <c r="BM174" s="164" t="s">
        <v>2109</v>
      </c>
    </row>
    <row r="175" spans="1:65" s="2" customFormat="1" ht="24.2" customHeight="1">
      <c r="A175" s="34"/>
      <c r="B175" s="151"/>
      <c r="C175" s="166" t="s">
        <v>312</v>
      </c>
      <c r="D175" s="166" t="s">
        <v>169</v>
      </c>
      <c r="E175" s="167" t="s">
        <v>2110</v>
      </c>
      <c r="F175" s="168" t="s">
        <v>2111</v>
      </c>
      <c r="G175" s="169" t="s">
        <v>188</v>
      </c>
      <c r="H175" s="170">
        <v>2</v>
      </c>
      <c r="I175" s="171"/>
      <c r="J175" s="172">
        <f t="shared" si="20"/>
        <v>0</v>
      </c>
      <c r="K175" s="173"/>
      <c r="L175" s="174"/>
      <c r="M175" s="175" t="s">
        <v>1</v>
      </c>
      <c r="N175" s="176" t="s">
        <v>37</v>
      </c>
      <c r="O175" s="60"/>
      <c r="P175" s="162">
        <f t="shared" si="21"/>
        <v>0</v>
      </c>
      <c r="Q175" s="162">
        <v>0</v>
      </c>
      <c r="R175" s="162">
        <f t="shared" si="22"/>
        <v>0</v>
      </c>
      <c r="S175" s="162">
        <v>0</v>
      </c>
      <c r="T175" s="163">
        <f t="shared" si="23"/>
        <v>0</v>
      </c>
      <c r="U175" s="34"/>
      <c r="V175" s="34"/>
      <c r="W175" s="34"/>
      <c r="X175" s="34"/>
      <c r="Y175" s="34"/>
      <c r="Z175" s="34"/>
      <c r="AA175" s="34"/>
      <c r="AB175" s="34"/>
      <c r="AC175" s="34"/>
      <c r="AD175" s="34"/>
      <c r="AE175" s="34"/>
      <c r="AR175" s="164" t="s">
        <v>82</v>
      </c>
      <c r="AT175" s="164" t="s">
        <v>169</v>
      </c>
      <c r="AU175" s="164" t="s">
        <v>80</v>
      </c>
      <c r="AY175" s="19" t="s">
        <v>152</v>
      </c>
      <c r="BE175" s="165">
        <f t="shared" si="24"/>
        <v>0</v>
      </c>
      <c r="BF175" s="165">
        <f t="shared" si="25"/>
        <v>0</v>
      </c>
      <c r="BG175" s="165">
        <f t="shared" si="26"/>
        <v>0</v>
      </c>
      <c r="BH175" s="165">
        <f t="shared" si="27"/>
        <v>0</v>
      </c>
      <c r="BI175" s="165">
        <f t="shared" si="28"/>
        <v>0</v>
      </c>
      <c r="BJ175" s="19" t="s">
        <v>80</v>
      </c>
      <c r="BK175" s="165">
        <f t="shared" si="29"/>
        <v>0</v>
      </c>
      <c r="BL175" s="19" t="s">
        <v>80</v>
      </c>
      <c r="BM175" s="164" t="s">
        <v>2112</v>
      </c>
    </row>
    <row r="176" spans="1:65" s="2" customFormat="1" ht="16.5" customHeight="1">
      <c r="A176" s="34"/>
      <c r="B176" s="151"/>
      <c r="C176" s="166" t="s">
        <v>316</v>
      </c>
      <c r="D176" s="166" t="s">
        <v>169</v>
      </c>
      <c r="E176" s="167" t="s">
        <v>2113</v>
      </c>
      <c r="F176" s="168" t="s">
        <v>2114</v>
      </c>
      <c r="G176" s="169" t="s">
        <v>188</v>
      </c>
      <c r="H176" s="170">
        <v>4</v>
      </c>
      <c r="I176" s="171"/>
      <c r="J176" s="172">
        <f t="shared" si="20"/>
        <v>0</v>
      </c>
      <c r="K176" s="173"/>
      <c r="L176" s="174"/>
      <c r="M176" s="175" t="s">
        <v>1</v>
      </c>
      <c r="N176" s="176" t="s">
        <v>37</v>
      </c>
      <c r="O176" s="60"/>
      <c r="P176" s="162">
        <f t="shared" si="21"/>
        <v>0</v>
      </c>
      <c r="Q176" s="162">
        <v>0</v>
      </c>
      <c r="R176" s="162">
        <f t="shared" si="22"/>
        <v>0</v>
      </c>
      <c r="S176" s="162">
        <v>0</v>
      </c>
      <c r="T176" s="163">
        <f t="shared" si="23"/>
        <v>0</v>
      </c>
      <c r="U176" s="34"/>
      <c r="V176" s="34"/>
      <c r="W176" s="34"/>
      <c r="X176" s="34"/>
      <c r="Y176" s="34"/>
      <c r="Z176" s="34"/>
      <c r="AA176" s="34"/>
      <c r="AB176" s="34"/>
      <c r="AC176" s="34"/>
      <c r="AD176" s="34"/>
      <c r="AE176" s="34"/>
      <c r="AR176" s="164" t="s">
        <v>82</v>
      </c>
      <c r="AT176" s="164" t="s">
        <v>169</v>
      </c>
      <c r="AU176" s="164" t="s">
        <v>80</v>
      </c>
      <c r="AY176" s="19" t="s">
        <v>152</v>
      </c>
      <c r="BE176" s="165">
        <f t="shared" si="24"/>
        <v>0</v>
      </c>
      <c r="BF176" s="165">
        <f t="shared" si="25"/>
        <v>0</v>
      </c>
      <c r="BG176" s="165">
        <f t="shared" si="26"/>
        <v>0</v>
      </c>
      <c r="BH176" s="165">
        <f t="shared" si="27"/>
        <v>0</v>
      </c>
      <c r="BI176" s="165">
        <f t="shared" si="28"/>
        <v>0</v>
      </c>
      <c r="BJ176" s="19" t="s">
        <v>80</v>
      </c>
      <c r="BK176" s="165">
        <f t="shared" si="29"/>
        <v>0</v>
      </c>
      <c r="BL176" s="19" t="s">
        <v>80</v>
      </c>
      <c r="BM176" s="164" t="s">
        <v>2115</v>
      </c>
    </row>
    <row r="177" spans="1:65" s="2" customFormat="1" ht="21.75" customHeight="1">
      <c r="A177" s="34"/>
      <c r="B177" s="151"/>
      <c r="C177" s="152" t="s">
        <v>320</v>
      </c>
      <c r="D177" s="152" t="s">
        <v>155</v>
      </c>
      <c r="E177" s="153" t="s">
        <v>2116</v>
      </c>
      <c r="F177" s="154" t="s">
        <v>2117</v>
      </c>
      <c r="G177" s="155" t="s">
        <v>188</v>
      </c>
      <c r="H177" s="156">
        <v>2</v>
      </c>
      <c r="I177" s="157"/>
      <c r="J177" s="158">
        <f t="shared" si="20"/>
        <v>0</v>
      </c>
      <c r="K177" s="159"/>
      <c r="L177" s="35"/>
      <c r="M177" s="160" t="s">
        <v>1</v>
      </c>
      <c r="N177" s="161" t="s">
        <v>37</v>
      </c>
      <c r="O177" s="60"/>
      <c r="P177" s="162">
        <f t="shared" si="21"/>
        <v>0</v>
      </c>
      <c r="Q177" s="162">
        <v>0</v>
      </c>
      <c r="R177" s="162">
        <f t="shared" si="22"/>
        <v>0</v>
      </c>
      <c r="S177" s="162">
        <v>0</v>
      </c>
      <c r="T177" s="163">
        <f t="shared" si="23"/>
        <v>0</v>
      </c>
      <c r="U177" s="34"/>
      <c r="V177" s="34"/>
      <c r="W177" s="34"/>
      <c r="X177" s="34"/>
      <c r="Y177" s="34"/>
      <c r="Z177" s="34"/>
      <c r="AA177" s="34"/>
      <c r="AB177" s="34"/>
      <c r="AC177" s="34"/>
      <c r="AD177" s="34"/>
      <c r="AE177" s="34"/>
      <c r="AR177" s="164" t="s">
        <v>80</v>
      </c>
      <c r="AT177" s="164" t="s">
        <v>155</v>
      </c>
      <c r="AU177" s="164" t="s">
        <v>80</v>
      </c>
      <c r="AY177" s="19" t="s">
        <v>152</v>
      </c>
      <c r="BE177" s="165">
        <f t="shared" si="24"/>
        <v>0</v>
      </c>
      <c r="BF177" s="165">
        <f t="shared" si="25"/>
        <v>0</v>
      </c>
      <c r="BG177" s="165">
        <f t="shared" si="26"/>
        <v>0</v>
      </c>
      <c r="BH177" s="165">
        <f t="shared" si="27"/>
        <v>0</v>
      </c>
      <c r="BI177" s="165">
        <f t="shared" si="28"/>
        <v>0</v>
      </c>
      <c r="BJ177" s="19" t="s">
        <v>80</v>
      </c>
      <c r="BK177" s="165">
        <f t="shared" si="29"/>
        <v>0</v>
      </c>
      <c r="BL177" s="19" t="s">
        <v>80</v>
      </c>
      <c r="BM177" s="164" t="s">
        <v>2118</v>
      </c>
    </row>
    <row r="178" spans="1:65" s="2" customFormat="1" ht="16.5" customHeight="1">
      <c r="A178" s="34"/>
      <c r="B178" s="151"/>
      <c r="C178" s="152" t="s">
        <v>324</v>
      </c>
      <c r="D178" s="152" t="s">
        <v>155</v>
      </c>
      <c r="E178" s="153" t="s">
        <v>2119</v>
      </c>
      <c r="F178" s="154" t="s">
        <v>2120</v>
      </c>
      <c r="G178" s="155" t="s">
        <v>188</v>
      </c>
      <c r="H178" s="156">
        <v>1</v>
      </c>
      <c r="I178" s="157"/>
      <c r="J178" s="158">
        <f t="shared" si="20"/>
        <v>0</v>
      </c>
      <c r="K178" s="159"/>
      <c r="L178" s="35"/>
      <c r="M178" s="160" t="s">
        <v>1</v>
      </c>
      <c r="N178" s="161" t="s">
        <v>37</v>
      </c>
      <c r="O178" s="60"/>
      <c r="P178" s="162">
        <f t="shared" si="21"/>
        <v>0</v>
      </c>
      <c r="Q178" s="162">
        <v>0</v>
      </c>
      <c r="R178" s="162">
        <f t="shared" si="22"/>
        <v>0</v>
      </c>
      <c r="S178" s="162">
        <v>0</v>
      </c>
      <c r="T178" s="163">
        <f t="shared" si="23"/>
        <v>0</v>
      </c>
      <c r="U178" s="34"/>
      <c r="V178" s="34"/>
      <c r="W178" s="34"/>
      <c r="X178" s="34"/>
      <c r="Y178" s="34"/>
      <c r="Z178" s="34"/>
      <c r="AA178" s="34"/>
      <c r="AB178" s="34"/>
      <c r="AC178" s="34"/>
      <c r="AD178" s="34"/>
      <c r="AE178" s="34"/>
      <c r="AR178" s="164" t="s">
        <v>159</v>
      </c>
      <c r="AT178" s="164" t="s">
        <v>155</v>
      </c>
      <c r="AU178" s="164" t="s">
        <v>80</v>
      </c>
      <c r="AY178" s="19" t="s">
        <v>152</v>
      </c>
      <c r="BE178" s="165">
        <f t="shared" si="24"/>
        <v>0</v>
      </c>
      <c r="BF178" s="165">
        <f t="shared" si="25"/>
        <v>0</v>
      </c>
      <c r="BG178" s="165">
        <f t="shared" si="26"/>
        <v>0</v>
      </c>
      <c r="BH178" s="165">
        <f t="shared" si="27"/>
        <v>0</v>
      </c>
      <c r="BI178" s="165">
        <f t="shared" si="28"/>
        <v>0</v>
      </c>
      <c r="BJ178" s="19" t="s">
        <v>80</v>
      </c>
      <c r="BK178" s="165">
        <f t="shared" si="29"/>
        <v>0</v>
      </c>
      <c r="BL178" s="19" t="s">
        <v>159</v>
      </c>
      <c r="BM178" s="164" t="s">
        <v>2121</v>
      </c>
    </row>
    <row r="179" spans="1:65" s="2" customFormat="1" ht="16.5" customHeight="1">
      <c r="A179" s="34"/>
      <c r="B179" s="151"/>
      <c r="C179" s="166" t="s">
        <v>328</v>
      </c>
      <c r="D179" s="166" t="s">
        <v>169</v>
      </c>
      <c r="E179" s="167" t="s">
        <v>2122</v>
      </c>
      <c r="F179" s="168" t="s">
        <v>2123</v>
      </c>
      <c r="G179" s="169" t="s">
        <v>188</v>
      </c>
      <c r="H179" s="170">
        <v>1</v>
      </c>
      <c r="I179" s="171"/>
      <c r="J179" s="172">
        <f t="shared" si="20"/>
        <v>0</v>
      </c>
      <c r="K179" s="173"/>
      <c r="L179" s="174"/>
      <c r="M179" s="175" t="s">
        <v>1</v>
      </c>
      <c r="N179" s="176" t="s">
        <v>37</v>
      </c>
      <c r="O179" s="60"/>
      <c r="P179" s="162">
        <f t="shared" si="21"/>
        <v>0</v>
      </c>
      <c r="Q179" s="162">
        <v>0</v>
      </c>
      <c r="R179" s="162">
        <f t="shared" si="22"/>
        <v>0</v>
      </c>
      <c r="S179" s="162">
        <v>0</v>
      </c>
      <c r="T179" s="163">
        <f t="shared" si="23"/>
        <v>0</v>
      </c>
      <c r="U179" s="34"/>
      <c r="V179" s="34"/>
      <c r="W179" s="34"/>
      <c r="X179" s="34"/>
      <c r="Y179" s="34"/>
      <c r="Z179" s="34"/>
      <c r="AA179" s="34"/>
      <c r="AB179" s="34"/>
      <c r="AC179" s="34"/>
      <c r="AD179" s="34"/>
      <c r="AE179" s="34"/>
      <c r="AR179" s="164" t="s">
        <v>168</v>
      </c>
      <c r="AT179" s="164" t="s">
        <v>169</v>
      </c>
      <c r="AU179" s="164" t="s">
        <v>80</v>
      </c>
      <c r="AY179" s="19" t="s">
        <v>152</v>
      </c>
      <c r="BE179" s="165">
        <f t="shared" si="24"/>
        <v>0</v>
      </c>
      <c r="BF179" s="165">
        <f t="shared" si="25"/>
        <v>0</v>
      </c>
      <c r="BG179" s="165">
        <f t="shared" si="26"/>
        <v>0</v>
      </c>
      <c r="BH179" s="165">
        <f t="shared" si="27"/>
        <v>0</v>
      </c>
      <c r="BI179" s="165">
        <f t="shared" si="28"/>
        <v>0</v>
      </c>
      <c r="BJ179" s="19" t="s">
        <v>80</v>
      </c>
      <c r="BK179" s="165">
        <f t="shared" si="29"/>
        <v>0</v>
      </c>
      <c r="BL179" s="19" t="s">
        <v>159</v>
      </c>
      <c r="BM179" s="164" t="s">
        <v>2124</v>
      </c>
    </row>
    <row r="180" spans="1:65" s="2" customFormat="1" ht="33" customHeight="1">
      <c r="A180" s="34"/>
      <c r="B180" s="151"/>
      <c r="C180" s="152" t="s">
        <v>332</v>
      </c>
      <c r="D180" s="152" t="s">
        <v>155</v>
      </c>
      <c r="E180" s="153" t="s">
        <v>2125</v>
      </c>
      <c r="F180" s="154" t="s">
        <v>2126</v>
      </c>
      <c r="G180" s="155" t="s">
        <v>188</v>
      </c>
      <c r="H180" s="156">
        <v>4</v>
      </c>
      <c r="I180" s="157"/>
      <c r="J180" s="158">
        <f t="shared" si="20"/>
        <v>0</v>
      </c>
      <c r="K180" s="159"/>
      <c r="L180" s="35"/>
      <c r="M180" s="160" t="s">
        <v>1</v>
      </c>
      <c r="N180" s="161" t="s">
        <v>37</v>
      </c>
      <c r="O180" s="60"/>
      <c r="P180" s="162">
        <f t="shared" si="21"/>
        <v>0</v>
      </c>
      <c r="Q180" s="162">
        <v>0</v>
      </c>
      <c r="R180" s="162">
        <f t="shared" si="22"/>
        <v>0</v>
      </c>
      <c r="S180" s="162">
        <v>0</v>
      </c>
      <c r="T180" s="163">
        <f t="shared" si="23"/>
        <v>0</v>
      </c>
      <c r="U180" s="34"/>
      <c r="V180" s="34"/>
      <c r="W180" s="34"/>
      <c r="X180" s="34"/>
      <c r="Y180" s="34"/>
      <c r="Z180" s="34"/>
      <c r="AA180" s="34"/>
      <c r="AB180" s="34"/>
      <c r="AC180" s="34"/>
      <c r="AD180" s="34"/>
      <c r="AE180" s="34"/>
      <c r="AR180" s="164" t="s">
        <v>159</v>
      </c>
      <c r="AT180" s="164" t="s">
        <v>155</v>
      </c>
      <c r="AU180" s="164" t="s">
        <v>80</v>
      </c>
      <c r="AY180" s="19" t="s">
        <v>152</v>
      </c>
      <c r="BE180" s="165">
        <f t="shared" si="24"/>
        <v>0</v>
      </c>
      <c r="BF180" s="165">
        <f t="shared" si="25"/>
        <v>0</v>
      </c>
      <c r="BG180" s="165">
        <f t="shared" si="26"/>
        <v>0</v>
      </c>
      <c r="BH180" s="165">
        <f t="shared" si="27"/>
        <v>0</v>
      </c>
      <c r="BI180" s="165">
        <f t="shared" si="28"/>
        <v>0</v>
      </c>
      <c r="BJ180" s="19" t="s">
        <v>80</v>
      </c>
      <c r="BK180" s="165">
        <f t="shared" si="29"/>
        <v>0</v>
      </c>
      <c r="BL180" s="19" t="s">
        <v>159</v>
      </c>
      <c r="BM180" s="164" t="s">
        <v>2127</v>
      </c>
    </row>
    <row r="181" spans="1:65" s="2" customFormat="1" ht="24.2" customHeight="1">
      <c r="A181" s="34"/>
      <c r="B181" s="151"/>
      <c r="C181" s="166" t="s">
        <v>336</v>
      </c>
      <c r="D181" s="166" t="s">
        <v>169</v>
      </c>
      <c r="E181" s="167" t="s">
        <v>2128</v>
      </c>
      <c r="F181" s="168" t="s">
        <v>2129</v>
      </c>
      <c r="G181" s="169" t="s">
        <v>188</v>
      </c>
      <c r="H181" s="170">
        <v>20</v>
      </c>
      <c r="I181" s="171"/>
      <c r="J181" s="172">
        <f t="shared" si="20"/>
        <v>0</v>
      </c>
      <c r="K181" s="173"/>
      <c r="L181" s="174"/>
      <c r="M181" s="175" t="s">
        <v>1</v>
      </c>
      <c r="N181" s="176" t="s">
        <v>37</v>
      </c>
      <c r="O181" s="60"/>
      <c r="P181" s="162">
        <f t="shared" si="21"/>
        <v>0</v>
      </c>
      <c r="Q181" s="162">
        <v>0</v>
      </c>
      <c r="R181" s="162">
        <f t="shared" si="22"/>
        <v>0</v>
      </c>
      <c r="S181" s="162">
        <v>0</v>
      </c>
      <c r="T181" s="163">
        <f t="shared" si="23"/>
        <v>0</v>
      </c>
      <c r="U181" s="34"/>
      <c r="V181" s="34"/>
      <c r="W181" s="34"/>
      <c r="X181" s="34"/>
      <c r="Y181" s="34"/>
      <c r="Z181" s="34"/>
      <c r="AA181" s="34"/>
      <c r="AB181" s="34"/>
      <c r="AC181" s="34"/>
      <c r="AD181" s="34"/>
      <c r="AE181" s="34"/>
      <c r="AR181" s="164" t="s">
        <v>390</v>
      </c>
      <c r="AT181" s="164" t="s">
        <v>169</v>
      </c>
      <c r="AU181" s="164" t="s">
        <v>80</v>
      </c>
      <c r="AY181" s="19" t="s">
        <v>152</v>
      </c>
      <c r="BE181" s="165">
        <f t="shared" si="24"/>
        <v>0</v>
      </c>
      <c r="BF181" s="165">
        <f t="shared" si="25"/>
        <v>0</v>
      </c>
      <c r="BG181" s="165">
        <f t="shared" si="26"/>
        <v>0</v>
      </c>
      <c r="BH181" s="165">
        <f t="shared" si="27"/>
        <v>0</v>
      </c>
      <c r="BI181" s="165">
        <f t="shared" si="28"/>
        <v>0</v>
      </c>
      <c r="BJ181" s="19" t="s">
        <v>80</v>
      </c>
      <c r="BK181" s="165">
        <f t="shared" si="29"/>
        <v>0</v>
      </c>
      <c r="BL181" s="19" t="s">
        <v>390</v>
      </c>
      <c r="BM181" s="164" t="s">
        <v>2130</v>
      </c>
    </row>
    <row r="182" spans="1:65" s="2" customFormat="1" ht="24.2" customHeight="1">
      <c r="A182" s="34"/>
      <c r="B182" s="151"/>
      <c r="C182" s="152" t="s">
        <v>247</v>
      </c>
      <c r="D182" s="152" t="s">
        <v>155</v>
      </c>
      <c r="E182" s="153" t="s">
        <v>2131</v>
      </c>
      <c r="F182" s="154" t="s">
        <v>2132</v>
      </c>
      <c r="G182" s="155" t="s">
        <v>188</v>
      </c>
      <c r="H182" s="156">
        <v>1</v>
      </c>
      <c r="I182" s="157"/>
      <c r="J182" s="158">
        <f t="shared" si="20"/>
        <v>0</v>
      </c>
      <c r="K182" s="159"/>
      <c r="L182" s="35"/>
      <c r="M182" s="160" t="s">
        <v>1</v>
      </c>
      <c r="N182" s="161" t="s">
        <v>37</v>
      </c>
      <c r="O182" s="60"/>
      <c r="P182" s="162">
        <f t="shared" si="21"/>
        <v>0</v>
      </c>
      <c r="Q182" s="162">
        <v>0</v>
      </c>
      <c r="R182" s="162">
        <f t="shared" si="22"/>
        <v>0</v>
      </c>
      <c r="S182" s="162">
        <v>0</v>
      </c>
      <c r="T182" s="163">
        <f t="shared" si="23"/>
        <v>0</v>
      </c>
      <c r="U182" s="34"/>
      <c r="V182" s="34"/>
      <c r="W182" s="34"/>
      <c r="X182" s="34"/>
      <c r="Y182" s="34"/>
      <c r="Z182" s="34"/>
      <c r="AA182" s="34"/>
      <c r="AB182" s="34"/>
      <c r="AC182" s="34"/>
      <c r="AD182" s="34"/>
      <c r="AE182" s="34"/>
      <c r="AR182" s="164" t="s">
        <v>159</v>
      </c>
      <c r="AT182" s="164" t="s">
        <v>155</v>
      </c>
      <c r="AU182" s="164" t="s">
        <v>80</v>
      </c>
      <c r="AY182" s="19" t="s">
        <v>152</v>
      </c>
      <c r="BE182" s="165">
        <f t="shared" si="24"/>
        <v>0</v>
      </c>
      <c r="BF182" s="165">
        <f t="shared" si="25"/>
        <v>0</v>
      </c>
      <c r="BG182" s="165">
        <f t="shared" si="26"/>
        <v>0</v>
      </c>
      <c r="BH182" s="165">
        <f t="shared" si="27"/>
        <v>0</v>
      </c>
      <c r="BI182" s="165">
        <f t="shared" si="28"/>
        <v>0</v>
      </c>
      <c r="BJ182" s="19" t="s">
        <v>80</v>
      </c>
      <c r="BK182" s="165">
        <f t="shared" si="29"/>
        <v>0</v>
      </c>
      <c r="BL182" s="19" t="s">
        <v>159</v>
      </c>
      <c r="BM182" s="164" t="s">
        <v>2133</v>
      </c>
    </row>
    <row r="183" spans="1:65" s="2" customFormat="1" ht="24.2" customHeight="1">
      <c r="A183" s="34"/>
      <c r="B183" s="151"/>
      <c r="C183" s="166" t="s">
        <v>343</v>
      </c>
      <c r="D183" s="166" t="s">
        <v>169</v>
      </c>
      <c r="E183" s="167" t="s">
        <v>2134</v>
      </c>
      <c r="F183" s="168" t="s">
        <v>2135</v>
      </c>
      <c r="G183" s="169" t="s">
        <v>188</v>
      </c>
      <c r="H183" s="170">
        <v>1</v>
      </c>
      <c r="I183" s="171"/>
      <c r="J183" s="172">
        <f t="shared" si="20"/>
        <v>0</v>
      </c>
      <c r="K183" s="173"/>
      <c r="L183" s="174"/>
      <c r="M183" s="175" t="s">
        <v>1</v>
      </c>
      <c r="N183" s="176" t="s">
        <v>37</v>
      </c>
      <c r="O183" s="60"/>
      <c r="P183" s="162">
        <f t="shared" si="21"/>
        <v>0</v>
      </c>
      <c r="Q183" s="162">
        <v>0</v>
      </c>
      <c r="R183" s="162">
        <f t="shared" si="22"/>
        <v>0</v>
      </c>
      <c r="S183" s="162">
        <v>0</v>
      </c>
      <c r="T183" s="163">
        <f t="shared" si="23"/>
        <v>0</v>
      </c>
      <c r="U183" s="34"/>
      <c r="V183" s="34"/>
      <c r="W183" s="34"/>
      <c r="X183" s="34"/>
      <c r="Y183" s="34"/>
      <c r="Z183" s="34"/>
      <c r="AA183" s="34"/>
      <c r="AB183" s="34"/>
      <c r="AC183" s="34"/>
      <c r="AD183" s="34"/>
      <c r="AE183" s="34"/>
      <c r="AR183" s="164" t="s">
        <v>390</v>
      </c>
      <c r="AT183" s="164" t="s">
        <v>169</v>
      </c>
      <c r="AU183" s="164" t="s">
        <v>80</v>
      </c>
      <c r="AY183" s="19" t="s">
        <v>152</v>
      </c>
      <c r="BE183" s="165">
        <f t="shared" si="24"/>
        <v>0</v>
      </c>
      <c r="BF183" s="165">
        <f t="shared" si="25"/>
        <v>0</v>
      </c>
      <c r="BG183" s="165">
        <f t="shared" si="26"/>
        <v>0</v>
      </c>
      <c r="BH183" s="165">
        <f t="shared" si="27"/>
        <v>0</v>
      </c>
      <c r="BI183" s="165">
        <f t="shared" si="28"/>
        <v>0</v>
      </c>
      <c r="BJ183" s="19" t="s">
        <v>80</v>
      </c>
      <c r="BK183" s="165">
        <f t="shared" si="29"/>
        <v>0</v>
      </c>
      <c r="BL183" s="19" t="s">
        <v>390</v>
      </c>
      <c r="BM183" s="164" t="s">
        <v>2136</v>
      </c>
    </row>
    <row r="184" spans="1:65" s="2" customFormat="1" ht="24.2" customHeight="1">
      <c r="A184" s="34"/>
      <c r="B184" s="151"/>
      <c r="C184" s="152" t="s">
        <v>251</v>
      </c>
      <c r="D184" s="152" t="s">
        <v>155</v>
      </c>
      <c r="E184" s="153" t="s">
        <v>2137</v>
      </c>
      <c r="F184" s="154" t="s">
        <v>2138</v>
      </c>
      <c r="G184" s="155" t="s">
        <v>188</v>
      </c>
      <c r="H184" s="156">
        <v>1</v>
      </c>
      <c r="I184" s="157"/>
      <c r="J184" s="158">
        <f t="shared" si="20"/>
        <v>0</v>
      </c>
      <c r="K184" s="159"/>
      <c r="L184" s="35"/>
      <c r="M184" s="160" t="s">
        <v>1</v>
      </c>
      <c r="N184" s="161" t="s">
        <v>37</v>
      </c>
      <c r="O184" s="60"/>
      <c r="P184" s="162">
        <f t="shared" si="21"/>
        <v>0</v>
      </c>
      <c r="Q184" s="162">
        <v>0</v>
      </c>
      <c r="R184" s="162">
        <f t="shared" si="22"/>
        <v>0</v>
      </c>
      <c r="S184" s="162">
        <v>0</v>
      </c>
      <c r="T184" s="163">
        <f t="shared" si="23"/>
        <v>0</v>
      </c>
      <c r="U184" s="34"/>
      <c r="V184" s="34"/>
      <c r="W184" s="34"/>
      <c r="X184" s="34"/>
      <c r="Y184" s="34"/>
      <c r="Z184" s="34"/>
      <c r="AA184" s="34"/>
      <c r="AB184" s="34"/>
      <c r="AC184" s="34"/>
      <c r="AD184" s="34"/>
      <c r="AE184" s="34"/>
      <c r="AR184" s="164" t="s">
        <v>159</v>
      </c>
      <c r="AT184" s="164" t="s">
        <v>155</v>
      </c>
      <c r="AU184" s="164" t="s">
        <v>80</v>
      </c>
      <c r="AY184" s="19" t="s">
        <v>152</v>
      </c>
      <c r="BE184" s="165">
        <f t="shared" si="24"/>
        <v>0</v>
      </c>
      <c r="BF184" s="165">
        <f t="shared" si="25"/>
        <v>0</v>
      </c>
      <c r="BG184" s="165">
        <f t="shared" si="26"/>
        <v>0</v>
      </c>
      <c r="BH184" s="165">
        <f t="shared" si="27"/>
        <v>0</v>
      </c>
      <c r="BI184" s="165">
        <f t="shared" si="28"/>
        <v>0</v>
      </c>
      <c r="BJ184" s="19" t="s">
        <v>80</v>
      </c>
      <c r="BK184" s="165">
        <f t="shared" si="29"/>
        <v>0</v>
      </c>
      <c r="BL184" s="19" t="s">
        <v>159</v>
      </c>
      <c r="BM184" s="164" t="s">
        <v>2139</v>
      </c>
    </row>
    <row r="185" spans="1:65" s="2" customFormat="1" ht="24.2" customHeight="1">
      <c r="A185" s="34"/>
      <c r="B185" s="151"/>
      <c r="C185" s="166" t="s">
        <v>350</v>
      </c>
      <c r="D185" s="166" t="s">
        <v>169</v>
      </c>
      <c r="E185" s="167" t="s">
        <v>2140</v>
      </c>
      <c r="F185" s="168" t="s">
        <v>2141</v>
      </c>
      <c r="G185" s="169" t="s">
        <v>1848</v>
      </c>
      <c r="H185" s="170">
        <v>1</v>
      </c>
      <c r="I185" s="171"/>
      <c r="J185" s="172">
        <f t="shared" si="20"/>
        <v>0</v>
      </c>
      <c r="K185" s="173"/>
      <c r="L185" s="174"/>
      <c r="M185" s="175" t="s">
        <v>1</v>
      </c>
      <c r="N185" s="176" t="s">
        <v>37</v>
      </c>
      <c r="O185" s="60"/>
      <c r="P185" s="162">
        <f t="shared" si="21"/>
        <v>0</v>
      </c>
      <c r="Q185" s="162">
        <v>0</v>
      </c>
      <c r="R185" s="162">
        <f t="shared" si="22"/>
        <v>0</v>
      </c>
      <c r="S185" s="162">
        <v>0</v>
      </c>
      <c r="T185" s="163">
        <f t="shared" si="23"/>
        <v>0</v>
      </c>
      <c r="U185" s="34"/>
      <c r="V185" s="34"/>
      <c r="W185" s="34"/>
      <c r="X185" s="34"/>
      <c r="Y185" s="34"/>
      <c r="Z185" s="34"/>
      <c r="AA185" s="34"/>
      <c r="AB185" s="34"/>
      <c r="AC185" s="34"/>
      <c r="AD185" s="34"/>
      <c r="AE185" s="34"/>
      <c r="AR185" s="164" t="s">
        <v>390</v>
      </c>
      <c r="AT185" s="164" t="s">
        <v>169</v>
      </c>
      <c r="AU185" s="164" t="s">
        <v>80</v>
      </c>
      <c r="AY185" s="19" t="s">
        <v>152</v>
      </c>
      <c r="BE185" s="165">
        <f t="shared" si="24"/>
        <v>0</v>
      </c>
      <c r="BF185" s="165">
        <f t="shared" si="25"/>
        <v>0</v>
      </c>
      <c r="BG185" s="165">
        <f t="shared" si="26"/>
        <v>0</v>
      </c>
      <c r="BH185" s="165">
        <f t="shared" si="27"/>
        <v>0</v>
      </c>
      <c r="BI185" s="165">
        <f t="shared" si="28"/>
        <v>0</v>
      </c>
      <c r="BJ185" s="19" t="s">
        <v>80</v>
      </c>
      <c r="BK185" s="165">
        <f t="shared" si="29"/>
        <v>0</v>
      </c>
      <c r="BL185" s="19" t="s">
        <v>390</v>
      </c>
      <c r="BM185" s="164" t="s">
        <v>2142</v>
      </c>
    </row>
    <row r="186" spans="1:65" s="2" customFormat="1" ht="16.5" customHeight="1">
      <c r="A186" s="34"/>
      <c r="B186" s="151"/>
      <c r="C186" s="166" t="s">
        <v>254</v>
      </c>
      <c r="D186" s="166" t="s">
        <v>169</v>
      </c>
      <c r="E186" s="167" t="s">
        <v>2143</v>
      </c>
      <c r="F186" s="168" t="s">
        <v>2144</v>
      </c>
      <c r="G186" s="169" t="s">
        <v>188</v>
      </c>
      <c r="H186" s="170">
        <v>1</v>
      </c>
      <c r="I186" s="171"/>
      <c r="J186" s="172">
        <f t="shared" si="20"/>
        <v>0</v>
      </c>
      <c r="K186" s="173"/>
      <c r="L186" s="174"/>
      <c r="M186" s="175" t="s">
        <v>1</v>
      </c>
      <c r="N186" s="176" t="s">
        <v>37</v>
      </c>
      <c r="O186" s="60"/>
      <c r="P186" s="162">
        <f t="shared" si="21"/>
        <v>0</v>
      </c>
      <c r="Q186" s="162">
        <v>0</v>
      </c>
      <c r="R186" s="162">
        <f t="shared" si="22"/>
        <v>0</v>
      </c>
      <c r="S186" s="162">
        <v>0</v>
      </c>
      <c r="T186" s="163">
        <f t="shared" si="23"/>
        <v>0</v>
      </c>
      <c r="U186" s="34"/>
      <c r="V186" s="34"/>
      <c r="W186" s="34"/>
      <c r="X186" s="34"/>
      <c r="Y186" s="34"/>
      <c r="Z186" s="34"/>
      <c r="AA186" s="34"/>
      <c r="AB186" s="34"/>
      <c r="AC186" s="34"/>
      <c r="AD186" s="34"/>
      <c r="AE186" s="34"/>
      <c r="AR186" s="164" t="s">
        <v>1479</v>
      </c>
      <c r="AT186" s="164" t="s">
        <v>169</v>
      </c>
      <c r="AU186" s="164" t="s">
        <v>80</v>
      </c>
      <c r="AY186" s="19" t="s">
        <v>152</v>
      </c>
      <c r="BE186" s="165">
        <f t="shared" si="24"/>
        <v>0</v>
      </c>
      <c r="BF186" s="165">
        <f t="shared" si="25"/>
        <v>0</v>
      </c>
      <c r="BG186" s="165">
        <f t="shared" si="26"/>
        <v>0</v>
      </c>
      <c r="BH186" s="165">
        <f t="shared" si="27"/>
        <v>0</v>
      </c>
      <c r="BI186" s="165">
        <f t="shared" si="28"/>
        <v>0</v>
      </c>
      <c r="BJ186" s="19" t="s">
        <v>80</v>
      </c>
      <c r="BK186" s="165">
        <f t="shared" si="29"/>
        <v>0</v>
      </c>
      <c r="BL186" s="19" t="s">
        <v>391</v>
      </c>
      <c r="BM186" s="164" t="s">
        <v>2145</v>
      </c>
    </row>
    <row r="187" spans="1:65" s="2" customFormat="1" ht="16.5" customHeight="1">
      <c r="A187" s="34"/>
      <c r="B187" s="151"/>
      <c r="C187" s="166" t="s">
        <v>357</v>
      </c>
      <c r="D187" s="166" t="s">
        <v>169</v>
      </c>
      <c r="E187" s="167" t="s">
        <v>2146</v>
      </c>
      <c r="F187" s="168" t="s">
        <v>2147</v>
      </c>
      <c r="G187" s="169" t="s">
        <v>2148</v>
      </c>
      <c r="H187" s="170">
        <v>1</v>
      </c>
      <c r="I187" s="171"/>
      <c r="J187" s="172">
        <f t="shared" si="20"/>
        <v>0</v>
      </c>
      <c r="K187" s="173"/>
      <c r="L187" s="174"/>
      <c r="M187" s="175" t="s">
        <v>1</v>
      </c>
      <c r="N187" s="176" t="s">
        <v>37</v>
      </c>
      <c r="O187" s="60"/>
      <c r="P187" s="162">
        <f t="shared" si="21"/>
        <v>0</v>
      </c>
      <c r="Q187" s="162">
        <v>0</v>
      </c>
      <c r="R187" s="162">
        <f t="shared" si="22"/>
        <v>0</v>
      </c>
      <c r="S187" s="162">
        <v>0</v>
      </c>
      <c r="T187" s="163">
        <f t="shared" si="23"/>
        <v>0</v>
      </c>
      <c r="U187" s="34"/>
      <c r="V187" s="34"/>
      <c r="W187" s="34"/>
      <c r="X187" s="34"/>
      <c r="Y187" s="34"/>
      <c r="Z187" s="34"/>
      <c r="AA187" s="34"/>
      <c r="AB187" s="34"/>
      <c r="AC187" s="34"/>
      <c r="AD187" s="34"/>
      <c r="AE187" s="34"/>
      <c r="AR187" s="164" t="s">
        <v>390</v>
      </c>
      <c r="AT187" s="164" t="s">
        <v>169</v>
      </c>
      <c r="AU187" s="164" t="s">
        <v>80</v>
      </c>
      <c r="AY187" s="19" t="s">
        <v>152</v>
      </c>
      <c r="BE187" s="165">
        <f t="shared" si="24"/>
        <v>0</v>
      </c>
      <c r="BF187" s="165">
        <f t="shared" si="25"/>
        <v>0</v>
      </c>
      <c r="BG187" s="165">
        <f t="shared" si="26"/>
        <v>0</v>
      </c>
      <c r="BH187" s="165">
        <f t="shared" si="27"/>
        <v>0</v>
      </c>
      <c r="BI187" s="165">
        <f t="shared" si="28"/>
        <v>0</v>
      </c>
      <c r="BJ187" s="19" t="s">
        <v>80</v>
      </c>
      <c r="BK187" s="165">
        <f t="shared" si="29"/>
        <v>0</v>
      </c>
      <c r="BL187" s="19" t="s">
        <v>390</v>
      </c>
      <c r="BM187" s="164" t="s">
        <v>2149</v>
      </c>
    </row>
    <row r="188" spans="1:65" s="2" customFormat="1" ht="16.5" customHeight="1">
      <c r="A188" s="34"/>
      <c r="B188" s="151"/>
      <c r="C188" s="166" t="s">
        <v>258</v>
      </c>
      <c r="D188" s="166" t="s">
        <v>169</v>
      </c>
      <c r="E188" s="167" t="s">
        <v>2150</v>
      </c>
      <c r="F188" s="168" t="s">
        <v>2151</v>
      </c>
      <c r="G188" s="169" t="s">
        <v>188</v>
      </c>
      <c r="H188" s="170">
        <v>1</v>
      </c>
      <c r="I188" s="171"/>
      <c r="J188" s="172">
        <f t="shared" si="20"/>
        <v>0</v>
      </c>
      <c r="K188" s="173"/>
      <c r="L188" s="174"/>
      <c r="M188" s="175" t="s">
        <v>1</v>
      </c>
      <c r="N188" s="176" t="s">
        <v>37</v>
      </c>
      <c r="O188" s="60"/>
      <c r="P188" s="162">
        <f t="shared" si="21"/>
        <v>0</v>
      </c>
      <c r="Q188" s="162">
        <v>0</v>
      </c>
      <c r="R188" s="162">
        <f t="shared" si="22"/>
        <v>0</v>
      </c>
      <c r="S188" s="162">
        <v>0</v>
      </c>
      <c r="T188" s="163">
        <f t="shared" si="23"/>
        <v>0</v>
      </c>
      <c r="U188" s="34"/>
      <c r="V188" s="34"/>
      <c r="W188" s="34"/>
      <c r="X188" s="34"/>
      <c r="Y188" s="34"/>
      <c r="Z188" s="34"/>
      <c r="AA188" s="34"/>
      <c r="AB188" s="34"/>
      <c r="AC188" s="34"/>
      <c r="AD188" s="34"/>
      <c r="AE188" s="34"/>
      <c r="AR188" s="164" t="s">
        <v>1479</v>
      </c>
      <c r="AT188" s="164" t="s">
        <v>169</v>
      </c>
      <c r="AU188" s="164" t="s">
        <v>80</v>
      </c>
      <c r="AY188" s="19" t="s">
        <v>152</v>
      </c>
      <c r="BE188" s="165">
        <f t="shared" si="24"/>
        <v>0</v>
      </c>
      <c r="BF188" s="165">
        <f t="shared" si="25"/>
        <v>0</v>
      </c>
      <c r="BG188" s="165">
        <f t="shared" si="26"/>
        <v>0</v>
      </c>
      <c r="BH188" s="165">
        <f t="shared" si="27"/>
        <v>0</v>
      </c>
      <c r="BI188" s="165">
        <f t="shared" si="28"/>
        <v>0</v>
      </c>
      <c r="BJ188" s="19" t="s">
        <v>80</v>
      </c>
      <c r="BK188" s="165">
        <f t="shared" si="29"/>
        <v>0</v>
      </c>
      <c r="BL188" s="19" t="s">
        <v>391</v>
      </c>
      <c r="BM188" s="164" t="s">
        <v>2152</v>
      </c>
    </row>
    <row r="189" spans="1:65" s="12" customFormat="1" ht="25.9" customHeight="1">
      <c r="B189" s="138"/>
      <c r="D189" s="139" t="s">
        <v>71</v>
      </c>
      <c r="E189" s="140" t="s">
        <v>111</v>
      </c>
      <c r="F189" s="140" t="s">
        <v>2153</v>
      </c>
      <c r="I189" s="141"/>
      <c r="J189" s="142">
        <f>BK189</f>
        <v>0</v>
      </c>
      <c r="L189" s="138"/>
      <c r="M189" s="143"/>
      <c r="N189" s="144"/>
      <c r="O189" s="144"/>
      <c r="P189" s="145">
        <f>SUM(P190:P200)</f>
        <v>0</v>
      </c>
      <c r="Q189" s="144"/>
      <c r="R189" s="145">
        <f>SUM(R190:R200)</f>
        <v>0</v>
      </c>
      <c r="S189" s="144"/>
      <c r="T189" s="146">
        <f>SUM(T190:T200)</f>
        <v>0</v>
      </c>
      <c r="AR189" s="139" t="s">
        <v>80</v>
      </c>
      <c r="AT189" s="147" t="s">
        <v>71</v>
      </c>
      <c r="AU189" s="147" t="s">
        <v>72</v>
      </c>
      <c r="AY189" s="139" t="s">
        <v>152</v>
      </c>
      <c r="BK189" s="148">
        <f>SUM(BK190:BK200)</f>
        <v>0</v>
      </c>
    </row>
    <row r="190" spans="1:65" s="2" customFormat="1" ht="16.5" customHeight="1">
      <c r="A190" s="34"/>
      <c r="B190" s="151"/>
      <c r="C190" s="152" t="s">
        <v>364</v>
      </c>
      <c r="D190" s="152" t="s">
        <v>155</v>
      </c>
      <c r="E190" s="153" t="s">
        <v>2154</v>
      </c>
      <c r="F190" s="154" t="s">
        <v>2155</v>
      </c>
      <c r="G190" s="155" t="s">
        <v>188</v>
      </c>
      <c r="H190" s="156">
        <v>1</v>
      </c>
      <c r="I190" s="157"/>
      <c r="J190" s="158">
        <f t="shared" ref="J190:J200" si="30">ROUND(I190*H190,2)</f>
        <v>0</v>
      </c>
      <c r="K190" s="159"/>
      <c r="L190" s="35"/>
      <c r="M190" s="160" t="s">
        <v>1</v>
      </c>
      <c r="N190" s="161" t="s">
        <v>37</v>
      </c>
      <c r="O190" s="60"/>
      <c r="P190" s="162">
        <f t="shared" ref="P190:P200" si="31">O190*H190</f>
        <v>0</v>
      </c>
      <c r="Q190" s="162">
        <v>0</v>
      </c>
      <c r="R190" s="162">
        <f t="shared" ref="R190:R200" si="32">Q190*H190</f>
        <v>0</v>
      </c>
      <c r="S190" s="162">
        <v>0</v>
      </c>
      <c r="T190" s="163">
        <f t="shared" ref="T190:T200" si="33">S190*H190</f>
        <v>0</v>
      </c>
      <c r="U190" s="34"/>
      <c r="V190" s="34"/>
      <c r="W190" s="34"/>
      <c r="X190" s="34"/>
      <c r="Y190" s="34"/>
      <c r="Z190" s="34"/>
      <c r="AA190" s="34"/>
      <c r="AB190" s="34"/>
      <c r="AC190" s="34"/>
      <c r="AD190" s="34"/>
      <c r="AE190" s="34"/>
      <c r="AR190" s="164" t="s">
        <v>425</v>
      </c>
      <c r="AT190" s="164" t="s">
        <v>155</v>
      </c>
      <c r="AU190" s="164" t="s">
        <v>80</v>
      </c>
      <c r="AY190" s="19" t="s">
        <v>152</v>
      </c>
      <c r="BE190" s="165">
        <f t="shared" ref="BE190:BE200" si="34">IF(N190="základní",J190,0)</f>
        <v>0</v>
      </c>
      <c r="BF190" s="165">
        <f t="shared" ref="BF190:BF200" si="35">IF(N190="snížená",J190,0)</f>
        <v>0</v>
      </c>
      <c r="BG190" s="165">
        <f t="shared" ref="BG190:BG200" si="36">IF(N190="zákl. přenesená",J190,0)</f>
        <v>0</v>
      </c>
      <c r="BH190" s="165">
        <f t="shared" ref="BH190:BH200" si="37">IF(N190="sníž. přenesená",J190,0)</f>
        <v>0</v>
      </c>
      <c r="BI190" s="165">
        <f t="shared" ref="BI190:BI200" si="38">IF(N190="nulová",J190,0)</f>
        <v>0</v>
      </c>
      <c r="BJ190" s="19" t="s">
        <v>80</v>
      </c>
      <c r="BK190" s="165">
        <f t="shared" ref="BK190:BK200" si="39">ROUND(I190*H190,2)</f>
        <v>0</v>
      </c>
      <c r="BL190" s="19" t="s">
        <v>425</v>
      </c>
      <c r="BM190" s="164" t="s">
        <v>2156</v>
      </c>
    </row>
    <row r="191" spans="1:65" s="2" customFormat="1" ht="24.2" customHeight="1">
      <c r="A191" s="34"/>
      <c r="B191" s="151"/>
      <c r="C191" s="152" t="s">
        <v>261</v>
      </c>
      <c r="D191" s="152" t="s">
        <v>155</v>
      </c>
      <c r="E191" s="153" t="s">
        <v>2157</v>
      </c>
      <c r="F191" s="154" t="s">
        <v>2158</v>
      </c>
      <c r="G191" s="155" t="s">
        <v>188</v>
      </c>
      <c r="H191" s="156">
        <v>1</v>
      </c>
      <c r="I191" s="157"/>
      <c r="J191" s="158">
        <f t="shared" si="30"/>
        <v>0</v>
      </c>
      <c r="K191" s="159"/>
      <c r="L191" s="35"/>
      <c r="M191" s="160" t="s">
        <v>1</v>
      </c>
      <c r="N191" s="161" t="s">
        <v>37</v>
      </c>
      <c r="O191" s="60"/>
      <c r="P191" s="162">
        <f t="shared" si="31"/>
        <v>0</v>
      </c>
      <c r="Q191" s="162">
        <v>0</v>
      </c>
      <c r="R191" s="162">
        <f t="shared" si="32"/>
        <v>0</v>
      </c>
      <c r="S191" s="162">
        <v>0</v>
      </c>
      <c r="T191" s="163">
        <f t="shared" si="33"/>
        <v>0</v>
      </c>
      <c r="U191" s="34"/>
      <c r="V191" s="34"/>
      <c r="W191" s="34"/>
      <c r="X191" s="34"/>
      <c r="Y191" s="34"/>
      <c r="Z191" s="34"/>
      <c r="AA191" s="34"/>
      <c r="AB191" s="34"/>
      <c r="AC191" s="34"/>
      <c r="AD191" s="34"/>
      <c r="AE191" s="34"/>
      <c r="AR191" s="164" t="s">
        <v>425</v>
      </c>
      <c r="AT191" s="164" t="s">
        <v>155</v>
      </c>
      <c r="AU191" s="164" t="s">
        <v>80</v>
      </c>
      <c r="AY191" s="19" t="s">
        <v>152</v>
      </c>
      <c r="BE191" s="165">
        <f t="shared" si="34"/>
        <v>0</v>
      </c>
      <c r="BF191" s="165">
        <f t="shared" si="35"/>
        <v>0</v>
      </c>
      <c r="BG191" s="165">
        <f t="shared" si="36"/>
        <v>0</v>
      </c>
      <c r="BH191" s="165">
        <f t="shared" si="37"/>
        <v>0</v>
      </c>
      <c r="BI191" s="165">
        <f t="shared" si="38"/>
        <v>0</v>
      </c>
      <c r="BJ191" s="19" t="s">
        <v>80</v>
      </c>
      <c r="BK191" s="165">
        <f t="shared" si="39"/>
        <v>0</v>
      </c>
      <c r="BL191" s="19" t="s">
        <v>425</v>
      </c>
      <c r="BM191" s="164" t="s">
        <v>2159</v>
      </c>
    </row>
    <row r="192" spans="1:65" s="2" customFormat="1" ht="37.9" customHeight="1">
      <c r="A192" s="34"/>
      <c r="B192" s="151"/>
      <c r="C192" s="152" t="s">
        <v>371</v>
      </c>
      <c r="D192" s="152" t="s">
        <v>155</v>
      </c>
      <c r="E192" s="153" t="s">
        <v>2160</v>
      </c>
      <c r="F192" s="154" t="s">
        <v>2161</v>
      </c>
      <c r="G192" s="155" t="s">
        <v>188</v>
      </c>
      <c r="H192" s="156">
        <v>1</v>
      </c>
      <c r="I192" s="157"/>
      <c r="J192" s="158">
        <f t="shared" si="30"/>
        <v>0</v>
      </c>
      <c r="K192" s="159"/>
      <c r="L192" s="35"/>
      <c r="M192" s="160" t="s">
        <v>1</v>
      </c>
      <c r="N192" s="161" t="s">
        <v>37</v>
      </c>
      <c r="O192" s="60"/>
      <c r="P192" s="162">
        <f t="shared" si="31"/>
        <v>0</v>
      </c>
      <c r="Q192" s="162">
        <v>0</v>
      </c>
      <c r="R192" s="162">
        <f t="shared" si="32"/>
        <v>0</v>
      </c>
      <c r="S192" s="162">
        <v>0</v>
      </c>
      <c r="T192" s="163">
        <f t="shared" si="33"/>
        <v>0</v>
      </c>
      <c r="U192" s="34"/>
      <c r="V192" s="34"/>
      <c r="W192" s="34"/>
      <c r="X192" s="34"/>
      <c r="Y192" s="34"/>
      <c r="Z192" s="34"/>
      <c r="AA192" s="34"/>
      <c r="AB192" s="34"/>
      <c r="AC192" s="34"/>
      <c r="AD192" s="34"/>
      <c r="AE192" s="34"/>
      <c r="AR192" s="164" t="s">
        <v>755</v>
      </c>
      <c r="AT192" s="164" t="s">
        <v>155</v>
      </c>
      <c r="AU192" s="164" t="s">
        <v>80</v>
      </c>
      <c r="AY192" s="19" t="s">
        <v>152</v>
      </c>
      <c r="BE192" s="165">
        <f t="shared" si="34"/>
        <v>0</v>
      </c>
      <c r="BF192" s="165">
        <f t="shared" si="35"/>
        <v>0</v>
      </c>
      <c r="BG192" s="165">
        <f t="shared" si="36"/>
        <v>0</v>
      </c>
      <c r="BH192" s="165">
        <f t="shared" si="37"/>
        <v>0</v>
      </c>
      <c r="BI192" s="165">
        <f t="shared" si="38"/>
        <v>0</v>
      </c>
      <c r="BJ192" s="19" t="s">
        <v>80</v>
      </c>
      <c r="BK192" s="165">
        <f t="shared" si="39"/>
        <v>0</v>
      </c>
      <c r="BL192" s="19" t="s">
        <v>755</v>
      </c>
      <c r="BM192" s="164" t="s">
        <v>2162</v>
      </c>
    </row>
    <row r="193" spans="1:65" s="2" customFormat="1" ht="33" customHeight="1">
      <c r="A193" s="34"/>
      <c r="B193" s="151"/>
      <c r="C193" s="152" t="s">
        <v>375</v>
      </c>
      <c r="D193" s="152" t="s">
        <v>155</v>
      </c>
      <c r="E193" s="153" t="s">
        <v>2163</v>
      </c>
      <c r="F193" s="154" t="s">
        <v>2164</v>
      </c>
      <c r="G193" s="155" t="s">
        <v>188</v>
      </c>
      <c r="H193" s="156">
        <v>2</v>
      </c>
      <c r="I193" s="157"/>
      <c r="J193" s="158">
        <f t="shared" si="30"/>
        <v>0</v>
      </c>
      <c r="K193" s="159"/>
      <c r="L193" s="35"/>
      <c r="M193" s="160" t="s">
        <v>1</v>
      </c>
      <c r="N193" s="161" t="s">
        <v>37</v>
      </c>
      <c r="O193" s="60"/>
      <c r="P193" s="162">
        <f t="shared" si="31"/>
        <v>0</v>
      </c>
      <c r="Q193" s="162">
        <v>0</v>
      </c>
      <c r="R193" s="162">
        <f t="shared" si="32"/>
        <v>0</v>
      </c>
      <c r="S193" s="162">
        <v>0</v>
      </c>
      <c r="T193" s="163">
        <f t="shared" si="33"/>
        <v>0</v>
      </c>
      <c r="U193" s="34"/>
      <c r="V193" s="34"/>
      <c r="W193" s="34"/>
      <c r="X193" s="34"/>
      <c r="Y193" s="34"/>
      <c r="Z193" s="34"/>
      <c r="AA193" s="34"/>
      <c r="AB193" s="34"/>
      <c r="AC193" s="34"/>
      <c r="AD193" s="34"/>
      <c r="AE193" s="34"/>
      <c r="AR193" s="164" t="s">
        <v>755</v>
      </c>
      <c r="AT193" s="164" t="s">
        <v>155</v>
      </c>
      <c r="AU193" s="164" t="s">
        <v>80</v>
      </c>
      <c r="AY193" s="19" t="s">
        <v>152</v>
      </c>
      <c r="BE193" s="165">
        <f t="shared" si="34"/>
        <v>0</v>
      </c>
      <c r="BF193" s="165">
        <f t="shared" si="35"/>
        <v>0</v>
      </c>
      <c r="BG193" s="165">
        <f t="shared" si="36"/>
        <v>0</v>
      </c>
      <c r="BH193" s="165">
        <f t="shared" si="37"/>
        <v>0</v>
      </c>
      <c r="BI193" s="165">
        <f t="shared" si="38"/>
        <v>0</v>
      </c>
      <c r="BJ193" s="19" t="s">
        <v>80</v>
      </c>
      <c r="BK193" s="165">
        <f t="shared" si="39"/>
        <v>0</v>
      </c>
      <c r="BL193" s="19" t="s">
        <v>755</v>
      </c>
      <c r="BM193" s="164" t="s">
        <v>2165</v>
      </c>
    </row>
    <row r="194" spans="1:65" s="2" customFormat="1" ht="37.9" customHeight="1">
      <c r="A194" s="34"/>
      <c r="B194" s="151"/>
      <c r="C194" s="152" t="s">
        <v>379</v>
      </c>
      <c r="D194" s="152" t="s">
        <v>155</v>
      </c>
      <c r="E194" s="153" t="s">
        <v>2166</v>
      </c>
      <c r="F194" s="154" t="s">
        <v>2167</v>
      </c>
      <c r="G194" s="155" t="s">
        <v>188</v>
      </c>
      <c r="H194" s="156">
        <v>10</v>
      </c>
      <c r="I194" s="157"/>
      <c r="J194" s="158">
        <f t="shared" si="30"/>
        <v>0</v>
      </c>
      <c r="K194" s="159"/>
      <c r="L194" s="35"/>
      <c r="M194" s="160" t="s">
        <v>1</v>
      </c>
      <c r="N194" s="161" t="s">
        <v>37</v>
      </c>
      <c r="O194" s="60"/>
      <c r="P194" s="162">
        <f t="shared" si="31"/>
        <v>0</v>
      </c>
      <c r="Q194" s="162">
        <v>0</v>
      </c>
      <c r="R194" s="162">
        <f t="shared" si="32"/>
        <v>0</v>
      </c>
      <c r="S194" s="162">
        <v>0</v>
      </c>
      <c r="T194" s="163">
        <f t="shared" si="33"/>
        <v>0</v>
      </c>
      <c r="U194" s="34"/>
      <c r="V194" s="34"/>
      <c r="W194" s="34"/>
      <c r="X194" s="34"/>
      <c r="Y194" s="34"/>
      <c r="Z194" s="34"/>
      <c r="AA194" s="34"/>
      <c r="AB194" s="34"/>
      <c r="AC194" s="34"/>
      <c r="AD194" s="34"/>
      <c r="AE194" s="34"/>
      <c r="AR194" s="164" t="s">
        <v>755</v>
      </c>
      <c r="AT194" s="164" t="s">
        <v>155</v>
      </c>
      <c r="AU194" s="164" t="s">
        <v>80</v>
      </c>
      <c r="AY194" s="19" t="s">
        <v>152</v>
      </c>
      <c r="BE194" s="165">
        <f t="shared" si="34"/>
        <v>0</v>
      </c>
      <c r="BF194" s="165">
        <f t="shared" si="35"/>
        <v>0</v>
      </c>
      <c r="BG194" s="165">
        <f t="shared" si="36"/>
        <v>0</v>
      </c>
      <c r="BH194" s="165">
        <f t="shared" si="37"/>
        <v>0</v>
      </c>
      <c r="BI194" s="165">
        <f t="shared" si="38"/>
        <v>0</v>
      </c>
      <c r="BJ194" s="19" t="s">
        <v>80</v>
      </c>
      <c r="BK194" s="165">
        <f t="shared" si="39"/>
        <v>0</v>
      </c>
      <c r="BL194" s="19" t="s">
        <v>755</v>
      </c>
      <c r="BM194" s="164" t="s">
        <v>2168</v>
      </c>
    </row>
    <row r="195" spans="1:65" s="2" customFormat="1" ht="33" customHeight="1">
      <c r="A195" s="34"/>
      <c r="B195" s="151"/>
      <c r="C195" s="152" t="s">
        <v>383</v>
      </c>
      <c r="D195" s="152" t="s">
        <v>155</v>
      </c>
      <c r="E195" s="153" t="s">
        <v>2169</v>
      </c>
      <c r="F195" s="154" t="s">
        <v>2170</v>
      </c>
      <c r="G195" s="155" t="s">
        <v>188</v>
      </c>
      <c r="H195" s="156">
        <v>1</v>
      </c>
      <c r="I195" s="157"/>
      <c r="J195" s="158">
        <f t="shared" si="30"/>
        <v>0</v>
      </c>
      <c r="K195" s="159"/>
      <c r="L195" s="35"/>
      <c r="M195" s="160" t="s">
        <v>1</v>
      </c>
      <c r="N195" s="161" t="s">
        <v>37</v>
      </c>
      <c r="O195" s="60"/>
      <c r="P195" s="162">
        <f t="shared" si="31"/>
        <v>0</v>
      </c>
      <c r="Q195" s="162">
        <v>0</v>
      </c>
      <c r="R195" s="162">
        <f t="shared" si="32"/>
        <v>0</v>
      </c>
      <c r="S195" s="162">
        <v>0</v>
      </c>
      <c r="T195" s="163">
        <f t="shared" si="33"/>
        <v>0</v>
      </c>
      <c r="U195" s="34"/>
      <c r="V195" s="34"/>
      <c r="W195" s="34"/>
      <c r="X195" s="34"/>
      <c r="Y195" s="34"/>
      <c r="Z195" s="34"/>
      <c r="AA195" s="34"/>
      <c r="AB195" s="34"/>
      <c r="AC195" s="34"/>
      <c r="AD195" s="34"/>
      <c r="AE195" s="34"/>
      <c r="AR195" s="164" t="s">
        <v>755</v>
      </c>
      <c r="AT195" s="164" t="s">
        <v>155</v>
      </c>
      <c r="AU195" s="164" t="s">
        <v>80</v>
      </c>
      <c r="AY195" s="19" t="s">
        <v>152</v>
      </c>
      <c r="BE195" s="165">
        <f t="shared" si="34"/>
        <v>0</v>
      </c>
      <c r="BF195" s="165">
        <f t="shared" si="35"/>
        <v>0</v>
      </c>
      <c r="BG195" s="165">
        <f t="shared" si="36"/>
        <v>0</v>
      </c>
      <c r="BH195" s="165">
        <f t="shared" si="37"/>
        <v>0</v>
      </c>
      <c r="BI195" s="165">
        <f t="shared" si="38"/>
        <v>0</v>
      </c>
      <c r="BJ195" s="19" t="s">
        <v>80</v>
      </c>
      <c r="BK195" s="165">
        <f t="shared" si="39"/>
        <v>0</v>
      </c>
      <c r="BL195" s="19" t="s">
        <v>755</v>
      </c>
      <c r="BM195" s="164" t="s">
        <v>2171</v>
      </c>
    </row>
    <row r="196" spans="1:65" s="2" customFormat="1" ht="33" customHeight="1">
      <c r="A196" s="34"/>
      <c r="B196" s="151"/>
      <c r="C196" s="152" t="s">
        <v>387</v>
      </c>
      <c r="D196" s="152" t="s">
        <v>155</v>
      </c>
      <c r="E196" s="153" t="s">
        <v>2172</v>
      </c>
      <c r="F196" s="154" t="s">
        <v>2173</v>
      </c>
      <c r="G196" s="155" t="s">
        <v>188</v>
      </c>
      <c r="H196" s="156">
        <v>5</v>
      </c>
      <c r="I196" s="157"/>
      <c r="J196" s="158">
        <f t="shared" si="30"/>
        <v>0</v>
      </c>
      <c r="K196" s="159"/>
      <c r="L196" s="35"/>
      <c r="M196" s="160" t="s">
        <v>1</v>
      </c>
      <c r="N196" s="161" t="s">
        <v>37</v>
      </c>
      <c r="O196" s="60"/>
      <c r="P196" s="162">
        <f t="shared" si="31"/>
        <v>0</v>
      </c>
      <c r="Q196" s="162">
        <v>0</v>
      </c>
      <c r="R196" s="162">
        <f t="shared" si="32"/>
        <v>0</v>
      </c>
      <c r="S196" s="162">
        <v>0</v>
      </c>
      <c r="T196" s="163">
        <f t="shared" si="33"/>
        <v>0</v>
      </c>
      <c r="U196" s="34"/>
      <c r="V196" s="34"/>
      <c r="W196" s="34"/>
      <c r="X196" s="34"/>
      <c r="Y196" s="34"/>
      <c r="Z196" s="34"/>
      <c r="AA196" s="34"/>
      <c r="AB196" s="34"/>
      <c r="AC196" s="34"/>
      <c r="AD196" s="34"/>
      <c r="AE196" s="34"/>
      <c r="AR196" s="164" t="s">
        <v>755</v>
      </c>
      <c r="AT196" s="164" t="s">
        <v>155</v>
      </c>
      <c r="AU196" s="164" t="s">
        <v>80</v>
      </c>
      <c r="AY196" s="19" t="s">
        <v>152</v>
      </c>
      <c r="BE196" s="165">
        <f t="shared" si="34"/>
        <v>0</v>
      </c>
      <c r="BF196" s="165">
        <f t="shared" si="35"/>
        <v>0</v>
      </c>
      <c r="BG196" s="165">
        <f t="shared" si="36"/>
        <v>0</v>
      </c>
      <c r="BH196" s="165">
        <f t="shared" si="37"/>
        <v>0</v>
      </c>
      <c r="BI196" s="165">
        <f t="shared" si="38"/>
        <v>0</v>
      </c>
      <c r="BJ196" s="19" t="s">
        <v>80</v>
      </c>
      <c r="BK196" s="165">
        <f t="shared" si="39"/>
        <v>0</v>
      </c>
      <c r="BL196" s="19" t="s">
        <v>755</v>
      </c>
      <c r="BM196" s="164" t="s">
        <v>2174</v>
      </c>
    </row>
    <row r="197" spans="1:65" s="2" customFormat="1" ht="44.25" customHeight="1">
      <c r="A197" s="34"/>
      <c r="B197" s="151"/>
      <c r="C197" s="152" t="s">
        <v>391</v>
      </c>
      <c r="D197" s="152" t="s">
        <v>155</v>
      </c>
      <c r="E197" s="153" t="s">
        <v>2175</v>
      </c>
      <c r="F197" s="154" t="s">
        <v>2176</v>
      </c>
      <c r="G197" s="155" t="s">
        <v>188</v>
      </c>
      <c r="H197" s="156">
        <v>1</v>
      </c>
      <c r="I197" s="157"/>
      <c r="J197" s="158">
        <f t="shared" si="30"/>
        <v>0</v>
      </c>
      <c r="K197" s="159"/>
      <c r="L197" s="35"/>
      <c r="M197" s="160" t="s">
        <v>1</v>
      </c>
      <c r="N197" s="161" t="s">
        <v>37</v>
      </c>
      <c r="O197" s="60"/>
      <c r="P197" s="162">
        <f t="shared" si="31"/>
        <v>0</v>
      </c>
      <c r="Q197" s="162">
        <v>0</v>
      </c>
      <c r="R197" s="162">
        <f t="shared" si="32"/>
        <v>0</v>
      </c>
      <c r="S197" s="162">
        <v>0</v>
      </c>
      <c r="T197" s="163">
        <f t="shared" si="33"/>
        <v>0</v>
      </c>
      <c r="U197" s="34"/>
      <c r="V197" s="34"/>
      <c r="W197" s="34"/>
      <c r="X197" s="34"/>
      <c r="Y197" s="34"/>
      <c r="Z197" s="34"/>
      <c r="AA197" s="34"/>
      <c r="AB197" s="34"/>
      <c r="AC197" s="34"/>
      <c r="AD197" s="34"/>
      <c r="AE197" s="34"/>
      <c r="AR197" s="164" t="s">
        <v>425</v>
      </c>
      <c r="AT197" s="164" t="s">
        <v>155</v>
      </c>
      <c r="AU197" s="164" t="s">
        <v>80</v>
      </c>
      <c r="AY197" s="19" t="s">
        <v>152</v>
      </c>
      <c r="BE197" s="165">
        <f t="shared" si="34"/>
        <v>0</v>
      </c>
      <c r="BF197" s="165">
        <f t="shared" si="35"/>
        <v>0</v>
      </c>
      <c r="BG197" s="165">
        <f t="shared" si="36"/>
        <v>0</v>
      </c>
      <c r="BH197" s="165">
        <f t="shared" si="37"/>
        <v>0</v>
      </c>
      <c r="BI197" s="165">
        <f t="shared" si="38"/>
        <v>0</v>
      </c>
      <c r="BJ197" s="19" t="s">
        <v>80</v>
      </c>
      <c r="BK197" s="165">
        <f t="shared" si="39"/>
        <v>0</v>
      </c>
      <c r="BL197" s="19" t="s">
        <v>425</v>
      </c>
      <c r="BM197" s="164" t="s">
        <v>2177</v>
      </c>
    </row>
    <row r="198" spans="1:65" s="2" customFormat="1" ht="66.75" customHeight="1">
      <c r="A198" s="34"/>
      <c r="B198" s="151"/>
      <c r="C198" s="152" t="s">
        <v>395</v>
      </c>
      <c r="D198" s="152" t="s">
        <v>155</v>
      </c>
      <c r="E198" s="153" t="s">
        <v>2178</v>
      </c>
      <c r="F198" s="154" t="s">
        <v>2179</v>
      </c>
      <c r="G198" s="155" t="s">
        <v>188</v>
      </c>
      <c r="H198" s="156">
        <v>1</v>
      </c>
      <c r="I198" s="157"/>
      <c r="J198" s="158">
        <f t="shared" si="30"/>
        <v>0</v>
      </c>
      <c r="K198" s="159"/>
      <c r="L198" s="35"/>
      <c r="M198" s="160" t="s">
        <v>1</v>
      </c>
      <c r="N198" s="161" t="s">
        <v>37</v>
      </c>
      <c r="O198" s="60"/>
      <c r="P198" s="162">
        <f t="shared" si="31"/>
        <v>0</v>
      </c>
      <c r="Q198" s="162">
        <v>0</v>
      </c>
      <c r="R198" s="162">
        <f t="shared" si="32"/>
        <v>0</v>
      </c>
      <c r="S198" s="162">
        <v>0</v>
      </c>
      <c r="T198" s="163">
        <f t="shared" si="33"/>
        <v>0</v>
      </c>
      <c r="U198" s="34"/>
      <c r="V198" s="34"/>
      <c r="W198" s="34"/>
      <c r="X198" s="34"/>
      <c r="Y198" s="34"/>
      <c r="Z198" s="34"/>
      <c r="AA198" s="34"/>
      <c r="AB198" s="34"/>
      <c r="AC198" s="34"/>
      <c r="AD198" s="34"/>
      <c r="AE198" s="34"/>
      <c r="AR198" s="164" t="s">
        <v>425</v>
      </c>
      <c r="AT198" s="164" t="s">
        <v>155</v>
      </c>
      <c r="AU198" s="164" t="s">
        <v>80</v>
      </c>
      <c r="AY198" s="19" t="s">
        <v>152</v>
      </c>
      <c r="BE198" s="165">
        <f t="shared" si="34"/>
        <v>0</v>
      </c>
      <c r="BF198" s="165">
        <f t="shared" si="35"/>
        <v>0</v>
      </c>
      <c r="BG198" s="165">
        <f t="shared" si="36"/>
        <v>0</v>
      </c>
      <c r="BH198" s="165">
        <f t="shared" si="37"/>
        <v>0</v>
      </c>
      <c r="BI198" s="165">
        <f t="shared" si="38"/>
        <v>0</v>
      </c>
      <c r="BJ198" s="19" t="s">
        <v>80</v>
      </c>
      <c r="BK198" s="165">
        <f t="shared" si="39"/>
        <v>0</v>
      </c>
      <c r="BL198" s="19" t="s">
        <v>425</v>
      </c>
      <c r="BM198" s="164" t="s">
        <v>2180</v>
      </c>
    </row>
    <row r="199" spans="1:65" s="2" customFormat="1" ht="24.2" customHeight="1">
      <c r="A199" s="34"/>
      <c r="B199" s="151"/>
      <c r="C199" s="152" t="s">
        <v>399</v>
      </c>
      <c r="D199" s="152" t="s">
        <v>155</v>
      </c>
      <c r="E199" s="153" t="s">
        <v>2181</v>
      </c>
      <c r="F199" s="154" t="s">
        <v>2182</v>
      </c>
      <c r="G199" s="155" t="s">
        <v>188</v>
      </c>
      <c r="H199" s="156">
        <v>1</v>
      </c>
      <c r="I199" s="157"/>
      <c r="J199" s="158">
        <f t="shared" si="30"/>
        <v>0</v>
      </c>
      <c r="K199" s="159"/>
      <c r="L199" s="35"/>
      <c r="M199" s="160" t="s">
        <v>1</v>
      </c>
      <c r="N199" s="161" t="s">
        <v>37</v>
      </c>
      <c r="O199" s="60"/>
      <c r="P199" s="162">
        <f t="shared" si="31"/>
        <v>0</v>
      </c>
      <c r="Q199" s="162">
        <v>0</v>
      </c>
      <c r="R199" s="162">
        <f t="shared" si="32"/>
        <v>0</v>
      </c>
      <c r="S199" s="162">
        <v>0</v>
      </c>
      <c r="T199" s="163">
        <f t="shared" si="33"/>
        <v>0</v>
      </c>
      <c r="U199" s="34"/>
      <c r="V199" s="34"/>
      <c r="W199" s="34"/>
      <c r="X199" s="34"/>
      <c r="Y199" s="34"/>
      <c r="Z199" s="34"/>
      <c r="AA199" s="34"/>
      <c r="AB199" s="34"/>
      <c r="AC199" s="34"/>
      <c r="AD199" s="34"/>
      <c r="AE199" s="34"/>
      <c r="AR199" s="164" t="s">
        <v>80</v>
      </c>
      <c r="AT199" s="164" t="s">
        <v>155</v>
      </c>
      <c r="AU199" s="164" t="s">
        <v>80</v>
      </c>
      <c r="AY199" s="19" t="s">
        <v>152</v>
      </c>
      <c r="BE199" s="165">
        <f t="shared" si="34"/>
        <v>0</v>
      </c>
      <c r="BF199" s="165">
        <f t="shared" si="35"/>
        <v>0</v>
      </c>
      <c r="BG199" s="165">
        <f t="shared" si="36"/>
        <v>0</v>
      </c>
      <c r="BH199" s="165">
        <f t="shared" si="37"/>
        <v>0</v>
      </c>
      <c r="BI199" s="165">
        <f t="shared" si="38"/>
        <v>0</v>
      </c>
      <c r="BJ199" s="19" t="s">
        <v>80</v>
      </c>
      <c r="BK199" s="165">
        <f t="shared" si="39"/>
        <v>0</v>
      </c>
      <c r="BL199" s="19" t="s">
        <v>80</v>
      </c>
      <c r="BM199" s="164" t="s">
        <v>2183</v>
      </c>
    </row>
    <row r="200" spans="1:65" s="2" customFormat="1" ht="24.2" customHeight="1">
      <c r="A200" s="34"/>
      <c r="B200" s="151"/>
      <c r="C200" s="152" t="s">
        <v>403</v>
      </c>
      <c r="D200" s="152" t="s">
        <v>155</v>
      </c>
      <c r="E200" s="153" t="s">
        <v>230</v>
      </c>
      <c r="F200" s="154" t="s">
        <v>231</v>
      </c>
      <c r="G200" s="155" t="s">
        <v>188</v>
      </c>
      <c r="H200" s="156">
        <v>1</v>
      </c>
      <c r="I200" s="157"/>
      <c r="J200" s="158">
        <f t="shared" si="30"/>
        <v>0</v>
      </c>
      <c r="K200" s="159"/>
      <c r="L200" s="35"/>
      <c r="M200" s="160" t="s">
        <v>1</v>
      </c>
      <c r="N200" s="161" t="s">
        <v>37</v>
      </c>
      <c r="O200" s="60"/>
      <c r="P200" s="162">
        <f t="shared" si="31"/>
        <v>0</v>
      </c>
      <c r="Q200" s="162">
        <v>0</v>
      </c>
      <c r="R200" s="162">
        <f t="shared" si="32"/>
        <v>0</v>
      </c>
      <c r="S200" s="162">
        <v>0</v>
      </c>
      <c r="T200" s="163">
        <f t="shared" si="33"/>
        <v>0</v>
      </c>
      <c r="U200" s="34"/>
      <c r="V200" s="34"/>
      <c r="W200" s="34"/>
      <c r="X200" s="34"/>
      <c r="Y200" s="34"/>
      <c r="Z200" s="34"/>
      <c r="AA200" s="34"/>
      <c r="AB200" s="34"/>
      <c r="AC200" s="34"/>
      <c r="AD200" s="34"/>
      <c r="AE200" s="34"/>
      <c r="AR200" s="164" t="s">
        <v>80</v>
      </c>
      <c r="AT200" s="164" t="s">
        <v>155</v>
      </c>
      <c r="AU200" s="164" t="s">
        <v>80</v>
      </c>
      <c r="AY200" s="19" t="s">
        <v>152</v>
      </c>
      <c r="BE200" s="165">
        <f t="shared" si="34"/>
        <v>0</v>
      </c>
      <c r="BF200" s="165">
        <f t="shared" si="35"/>
        <v>0</v>
      </c>
      <c r="BG200" s="165">
        <f t="shared" si="36"/>
        <v>0</v>
      </c>
      <c r="BH200" s="165">
        <f t="shared" si="37"/>
        <v>0</v>
      </c>
      <c r="BI200" s="165">
        <f t="shared" si="38"/>
        <v>0</v>
      </c>
      <c r="BJ200" s="19" t="s">
        <v>80</v>
      </c>
      <c r="BK200" s="165">
        <f t="shared" si="39"/>
        <v>0</v>
      </c>
      <c r="BL200" s="19" t="s">
        <v>80</v>
      </c>
      <c r="BM200" s="164" t="s">
        <v>2184</v>
      </c>
    </row>
    <row r="201" spans="1:65" s="12" customFormat="1" ht="25.9" customHeight="1">
      <c r="B201" s="138"/>
      <c r="D201" s="139" t="s">
        <v>71</v>
      </c>
      <c r="E201" s="140" t="s">
        <v>2185</v>
      </c>
      <c r="F201" s="140" t="s">
        <v>2186</v>
      </c>
      <c r="I201" s="141"/>
      <c r="J201" s="142">
        <f>BK201</f>
        <v>0</v>
      </c>
      <c r="L201" s="138"/>
      <c r="M201" s="143"/>
      <c r="N201" s="144"/>
      <c r="O201" s="144"/>
      <c r="P201" s="145">
        <f>SUM(P202:P210)</f>
        <v>0</v>
      </c>
      <c r="Q201" s="144"/>
      <c r="R201" s="145">
        <f>SUM(R202:R210)</f>
        <v>0</v>
      </c>
      <c r="S201" s="144"/>
      <c r="T201" s="146">
        <f>SUM(T202:T210)</f>
        <v>0</v>
      </c>
      <c r="AR201" s="139" t="s">
        <v>80</v>
      </c>
      <c r="AT201" s="147" t="s">
        <v>71</v>
      </c>
      <c r="AU201" s="147" t="s">
        <v>72</v>
      </c>
      <c r="AY201" s="139" t="s">
        <v>152</v>
      </c>
      <c r="BK201" s="148">
        <f>SUM(BK202:BK210)</f>
        <v>0</v>
      </c>
    </row>
    <row r="202" spans="1:65" s="2" customFormat="1" ht="16.5" customHeight="1">
      <c r="A202" s="34"/>
      <c r="B202" s="151"/>
      <c r="C202" s="152" t="s">
        <v>280</v>
      </c>
      <c r="D202" s="152" t="s">
        <v>155</v>
      </c>
      <c r="E202" s="153" t="s">
        <v>2187</v>
      </c>
      <c r="F202" s="154" t="s">
        <v>2188</v>
      </c>
      <c r="G202" s="155" t="s">
        <v>188</v>
      </c>
      <c r="H202" s="156">
        <v>4</v>
      </c>
      <c r="I202" s="157"/>
      <c r="J202" s="158">
        <f t="shared" ref="J202:J210" si="40">ROUND(I202*H202,2)</f>
        <v>0</v>
      </c>
      <c r="K202" s="159"/>
      <c r="L202" s="35"/>
      <c r="M202" s="160" t="s">
        <v>1</v>
      </c>
      <c r="N202" s="161" t="s">
        <v>37</v>
      </c>
      <c r="O202" s="60"/>
      <c r="P202" s="162">
        <f t="shared" ref="P202:P210" si="41">O202*H202</f>
        <v>0</v>
      </c>
      <c r="Q202" s="162">
        <v>0</v>
      </c>
      <c r="R202" s="162">
        <f t="shared" ref="R202:R210" si="42">Q202*H202</f>
        <v>0</v>
      </c>
      <c r="S202" s="162">
        <v>0</v>
      </c>
      <c r="T202" s="163">
        <f t="shared" ref="T202:T210" si="43">S202*H202</f>
        <v>0</v>
      </c>
      <c r="U202" s="34"/>
      <c r="V202" s="34"/>
      <c r="W202" s="34"/>
      <c r="X202" s="34"/>
      <c r="Y202" s="34"/>
      <c r="Z202" s="34"/>
      <c r="AA202" s="34"/>
      <c r="AB202" s="34"/>
      <c r="AC202" s="34"/>
      <c r="AD202" s="34"/>
      <c r="AE202" s="34"/>
      <c r="AR202" s="164" t="s">
        <v>80</v>
      </c>
      <c r="AT202" s="164" t="s">
        <v>155</v>
      </c>
      <c r="AU202" s="164" t="s">
        <v>80</v>
      </c>
      <c r="AY202" s="19" t="s">
        <v>152</v>
      </c>
      <c r="BE202" s="165">
        <f t="shared" ref="BE202:BE210" si="44">IF(N202="základní",J202,0)</f>
        <v>0</v>
      </c>
      <c r="BF202" s="165">
        <f t="shared" ref="BF202:BF210" si="45">IF(N202="snížená",J202,0)</f>
        <v>0</v>
      </c>
      <c r="BG202" s="165">
        <f t="shared" ref="BG202:BG210" si="46">IF(N202="zákl. přenesená",J202,0)</f>
        <v>0</v>
      </c>
      <c r="BH202" s="165">
        <f t="shared" ref="BH202:BH210" si="47">IF(N202="sníž. přenesená",J202,0)</f>
        <v>0</v>
      </c>
      <c r="BI202" s="165">
        <f t="shared" ref="BI202:BI210" si="48">IF(N202="nulová",J202,0)</f>
        <v>0</v>
      </c>
      <c r="BJ202" s="19" t="s">
        <v>80</v>
      </c>
      <c r="BK202" s="165">
        <f t="shared" ref="BK202:BK210" si="49">ROUND(I202*H202,2)</f>
        <v>0</v>
      </c>
      <c r="BL202" s="19" t="s">
        <v>80</v>
      </c>
      <c r="BM202" s="164" t="s">
        <v>2189</v>
      </c>
    </row>
    <row r="203" spans="1:65" s="2" customFormat="1" ht="16.5" customHeight="1">
      <c r="A203" s="34"/>
      <c r="B203" s="151"/>
      <c r="C203" s="152" t="s">
        <v>413</v>
      </c>
      <c r="D203" s="152" t="s">
        <v>155</v>
      </c>
      <c r="E203" s="153" t="s">
        <v>2190</v>
      </c>
      <c r="F203" s="154" t="s">
        <v>2191</v>
      </c>
      <c r="G203" s="155" t="s">
        <v>188</v>
      </c>
      <c r="H203" s="156">
        <v>1</v>
      </c>
      <c r="I203" s="157"/>
      <c r="J203" s="158">
        <f t="shared" si="40"/>
        <v>0</v>
      </c>
      <c r="K203" s="159"/>
      <c r="L203" s="35"/>
      <c r="M203" s="160" t="s">
        <v>1</v>
      </c>
      <c r="N203" s="161" t="s">
        <v>37</v>
      </c>
      <c r="O203" s="60"/>
      <c r="P203" s="162">
        <f t="shared" si="41"/>
        <v>0</v>
      </c>
      <c r="Q203" s="162">
        <v>0</v>
      </c>
      <c r="R203" s="162">
        <f t="shared" si="42"/>
        <v>0</v>
      </c>
      <c r="S203" s="162">
        <v>0</v>
      </c>
      <c r="T203" s="163">
        <f t="shared" si="43"/>
        <v>0</v>
      </c>
      <c r="U203" s="34"/>
      <c r="V203" s="34"/>
      <c r="W203" s="34"/>
      <c r="X203" s="34"/>
      <c r="Y203" s="34"/>
      <c r="Z203" s="34"/>
      <c r="AA203" s="34"/>
      <c r="AB203" s="34"/>
      <c r="AC203" s="34"/>
      <c r="AD203" s="34"/>
      <c r="AE203" s="34"/>
      <c r="AR203" s="164" t="s">
        <v>80</v>
      </c>
      <c r="AT203" s="164" t="s">
        <v>155</v>
      </c>
      <c r="AU203" s="164" t="s">
        <v>80</v>
      </c>
      <c r="AY203" s="19" t="s">
        <v>152</v>
      </c>
      <c r="BE203" s="165">
        <f t="shared" si="44"/>
        <v>0</v>
      </c>
      <c r="BF203" s="165">
        <f t="shared" si="45"/>
        <v>0</v>
      </c>
      <c r="BG203" s="165">
        <f t="shared" si="46"/>
        <v>0</v>
      </c>
      <c r="BH203" s="165">
        <f t="shared" si="47"/>
        <v>0</v>
      </c>
      <c r="BI203" s="165">
        <f t="shared" si="48"/>
        <v>0</v>
      </c>
      <c r="BJ203" s="19" t="s">
        <v>80</v>
      </c>
      <c r="BK203" s="165">
        <f t="shared" si="49"/>
        <v>0</v>
      </c>
      <c r="BL203" s="19" t="s">
        <v>80</v>
      </c>
      <c r="BM203" s="164" t="s">
        <v>2192</v>
      </c>
    </row>
    <row r="204" spans="1:65" s="2" customFormat="1" ht="16.5" customHeight="1">
      <c r="A204" s="34"/>
      <c r="B204" s="151"/>
      <c r="C204" s="152" t="s">
        <v>283</v>
      </c>
      <c r="D204" s="152" t="s">
        <v>155</v>
      </c>
      <c r="E204" s="153" t="s">
        <v>2193</v>
      </c>
      <c r="F204" s="154" t="s">
        <v>2194</v>
      </c>
      <c r="G204" s="155" t="s">
        <v>188</v>
      </c>
      <c r="H204" s="156">
        <v>1</v>
      </c>
      <c r="I204" s="157"/>
      <c r="J204" s="158">
        <f t="shared" si="40"/>
        <v>0</v>
      </c>
      <c r="K204" s="159"/>
      <c r="L204" s="35"/>
      <c r="M204" s="160" t="s">
        <v>1</v>
      </c>
      <c r="N204" s="161" t="s">
        <v>37</v>
      </c>
      <c r="O204" s="60"/>
      <c r="P204" s="162">
        <f t="shared" si="41"/>
        <v>0</v>
      </c>
      <c r="Q204" s="162">
        <v>0</v>
      </c>
      <c r="R204" s="162">
        <f t="shared" si="42"/>
        <v>0</v>
      </c>
      <c r="S204" s="162">
        <v>0</v>
      </c>
      <c r="T204" s="163">
        <f t="shared" si="43"/>
        <v>0</v>
      </c>
      <c r="U204" s="34"/>
      <c r="V204" s="34"/>
      <c r="W204" s="34"/>
      <c r="X204" s="34"/>
      <c r="Y204" s="34"/>
      <c r="Z204" s="34"/>
      <c r="AA204" s="34"/>
      <c r="AB204" s="34"/>
      <c r="AC204" s="34"/>
      <c r="AD204" s="34"/>
      <c r="AE204" s="34"/>
      <c r="AR204" s="164" t="s">
        <v>80</v>
      </c>
      <c r="AT204" s="164" t="s">
        <v>155</v>
      </c>
      <c r="AU204" s="164" t="s">
        <v>80</v>
      </c>
      <c r="AY204" s="19" t="s">
        <v>152</v>
      </c>
      <c r="BE204" s="165">
        <f t="shared" si="44"/>
        <v>0</v>
      </c>
      <c r="BF204" s="165">
        <f t="shared" si="45"/>
        <v>0</v>
      </c>
      <c r="BG204" s="165">
        <f t="shared" si="46"/>
        <v>0</v>
      </c>
      <c r="BH204" s="165">
        <f t="shared" si="47"/>
        <v>0</v>
      </c>
      <c r="BI204" s="165">
        <f t="shared" si="48"/>
        <v>0</v>
      </c>
      <c r="BJ204" s="19" t="s">
        <v>80</v>
      </c>
      <c r="BK204" s="165">
        <f t="shared" si="49"/>
        <v>0</v>
      </c>
      <c r="BL204" s="19" t="s">
        <v>80</v>
      </c>
      <c r="BM204" s="164" t="s">
        <v>2195</v>
      </c>
    </row>
    <row r="205" spans="1:65" s="2" customFormat="1" ht="16.5" customHeight="1">
      <c r="A205" s="34"/>
      <c r="B205" s="151"/>
      <c r="C205" s="152" t="s">
        <v>421</v>
      </c>
      <c r="D205" s="152" t="s">
        <v>155</v>
      </c>
      <c r="E205" s="153" t="s">
        <v>2196</v>
      </c>
      <c r="F205" s="154" t="s">
        <v>2197</v>
      </c>
      <c r="G205" s="155" t="s">
        <v>188</v>
      </c>
      <c r="H205" s="156">
        <v>1</v>
      </c>
      <c r="I205" s="157"/>
      <c r="J205" s="158">
        <f t="shared" si="40"/>
        <v>0</v>
      </c>
      <c r="K205" s="159"/>
      <c r="L205" s="35"/>
      <c r="M205" s="160" t="s">
        <v>1</v>
      </c>
      <c r="N205" s="161" t="s">
        <v>37</v>
      </c>
      <c r="O205" s="60"/>
      <c r="P205" s="162">
        <f t="shared" si="41"/>
        <v>0</v>
      </c>
      <c r="Q205" s="162">
        <v>0</v>
      </c>
      <c r="R205" s="162">
        <f t="shared" si="42"/>
        <v>0</v>
      </c>
      <c r="S205" s="162">
        <v>0</v>
      </c>
      <c r="T205" s="163">
        <f t="shared" si="43"/>
        <v>0</v>
      </c>
      <c r="U205" s="34"/>
      <c r="V205" s="34"/>
      <c r="W205" s="34"/>
      <c r="X205" s="34"/>
      <c r="Y205" s="34"/>
      <c r="Z205" s="34"/>
      <c r="AA205" s="34"/>
      <c r="AB205" s="34"/>
      <c r="AC205" s="34"/>
      <c r="AD205" s="34"/>
      <c r="AE205" s="34"/>
      <c r="AR205" s="164" t="s">
        <v>80</v>
      </c>
      <c r="AT205" s="164" t="s">
        <v>155</v>
      </c>
      <c r="AU205" s="164" t="s">
        <v>80</v>
      </c>
      <c r="AY205" s="19" t="s">
        <v>152</v>
      </c>
      <c r="BE205" s="165">
        <f t="shared" si="44"/>
        <v>0</v>
      </c>
      <c r="BF205" s="165">
        <f t="shared" si="45"/>
        <v>0</v>
      </c>
      <c r="BG205" s="165">
        <f t="shared" si="46"/>
        <v>0</v>
      </c>
      <c r="BH205" s="165">
        <f t="shared" si="47"/>
        <v>0</v>
      </c>
      <c r="BI205" s="165">
        <f t="shared" si="48"/>
        <v>0</v>
      </c>
      <c r="BJ205" s="19" t="s">
        <v>80</v>
      </c>
      <c r="BK205" s="165">
        <f t="shared" si="49"/>
        <v>0</v>
      </c>
      <c r="BL205" s="19" t="s">
        <v>80</v>
      </c>
      <c r="BM205" s="164" t="s">
        <v>2198</v>
      </c>
    </row>
    <row r="206" spans="1:65" s="2" customFormat="1" ht="16.5" customHeight="1">
      <c r="A206" s="34"/>
      <c r="B206" s="151"/>
      <c r="C206" s="152" t="s">
        <v>287</v>
      </c>
      <c r="D206" s="152" t="s">
        <v>155</v>
      </c>
      <c r="E206" s="153" t="s">
        <v>2199</v>
      </c>
      <c r="F206" s="154" t="s">
        <v>2200</v>
      </c>
      <c r="G206" s="155" t="s">
        <v>188</v>
      </c>
      <c r="H206" s="156">
        <v>2</v>
      </c>
      <c r="I206" s="157"/>
      <c r="J206" s="158">
        <f t="shared" si="40"/>
        <v>0</v>
      </c>
      <c r="K206" s="159"/>
      <c r="L206" s="35"/>
      <c r="M206" s="160" t="s">
        <v>1</v>
      </c>
      <c r="N206" s="161" t="s">
        <v>37</v>
      </c>
      <c r="O206" s="60"/>
      <c r="P206" s="162">
        <f t="shared" si="41"/>
        <v>0</v>
      </c>
      <c r="Q206" s="162">
        <v>0</v>
      </c>
      <c r="R206" s="162">
        <f t="shared" si="42"/>
        <v>0</v>
      </c>
      <c r="S206" s="162">
        <v>0</v>
      </c>
      <c r="T206" s="163">
        <f t="shared" si="43"/>
        <v>0</v>
      </c>
      <c r="U206" s="34"/>
      <c r="V206" s="34"/>
      <c r="W206" s="34"/>
      <c r="X206" s="34"/>
      <c r="Y206" s="34"/>
      <c r="Z206" s="34"/>
      <c r="AA206" s="34"/>
      <c r="AB206" s="34"/>
      <c r="AC206" s="34"/>
      <c r="AD206" s="34"/>
      <c r="AE206" s="34"/>
      <c r="AR206" s="164" t="s">
        <v>80</v>
      </c>
      <c r="AT206" s="164" t="s">
        <v>155</v>
      </c>
      <c r="AU206" s="164" t="s">
        <v>80</v>
      </c>
      <c r="AY206" s="19" t="s">
        <v>152</v>
      </c>
      <c r="BE206" s="165">
        <f t="shared" si="44"/>
        <v>0</v>
      </c>
      <c r="BF206" s="165">
        <f t="shared" si="45"/>
        <v>0</v>
      </c>
      <c r="BG206" s="165">
        <f t="shared" si="46"/>
        <v>0</v>
      </c>
      <c r="BH206" s="165">
        <f t="shared" si="47"/>
        <v>0</v>
      </c>
      <c r="BI206" s="165">
        <f t="shared" si="48"/>
        <v>0</v>
      </c>
      <c r="BJ206" s="19" t="s">
        <v>80</v>
      </c>
      <c r="BK206" s="165">
        <f t="shared" si="49"/>
        <v>0</v>
      </c>
      <c r="BL206" s="19" t="s">
        <v>80</v>
      </c>
      <c r="BM206" s="164" t="s">
        <v>2201</v>
      </c>
    </row>
    <row r="207" spans="1:65" s="2" customFormat="1" ht="16.5" customHeight="1">
      <c r="A207" s="34"/>
      <c r="B207" s="151"/>
      <c r="C207" s="152" t="s">
        <v>430</v>
      </c>
      <c r="D207" s="152" t="s">
        <v>155</v>
      </c>
      <c r="E207" s="153" t="s">
        <v>2202</v>
      </c>
      <c r="F207" s="154" t="s">
        <v>2203</v>
      </c>
      <c r="G207" s="155" t="s">
        <v>188</v>
      </c>
      <c r="H207" s="156">
        <v>2</v>
      </c>
      <c r="I207" s="157"/>
      <c r="J207" s="158">
        <f t="shared" si="40"/>
        <v>0</v>
      </c>
      <c r="K207" s="159"/>
      <c r="L207" s="35"/>
      <c r="M207" s="160" t="s">
        <v>1</v>
      </c>
      <c r="N207" s="161" t="s">
        <v>37</v>
      </c>
      <c r="O207" s="60"/>
      <c r="P207" s="162">
        <f t="shared" si="41"/>
        <v>0</v>
      </c>
      <c r="Q207" s="162">
        <v>0</v>
      </c>
      <c r="R207" s="162">
        <f t="shared" si="42"/>
        <v>0</v>
      </c>
      <c r="S207" s="162">
        <v>0</v>
      </c>
      <c r="T207" s="163">
        <f t="shared" si="43"/>
        <v>0</v>
      </c>
      <c r="U207" s="34"/>
      <c r="V207" s="34"/>
      <c r="W207" s="34"/>
      <c r="X207" s="34"/>
      <c r="Y207" s="34"/>
      <c r="Z207" s="34"/>
      <c r="AA207" s="34"/>
      <c r="AB207" s="34"/>
      <c r="AC207" s="34"/>
      <c r="AD207" s="34"/>
      <c r="AE207" s="34"/>
      <c r="AR207" s="164" t="s">
        <v>80</v>
      </c>
      <c r="AT207" s="164" t="s">
        <v>155</v>
      </c>
      <c r="AU207" s="164" t="s">
        <v>80</v>
      </c>
      <c r="AY207" s="19" t="s">
        <v>152</v>
      </c>
      <c r="BE207" s="165">
        <f t="shared" si="44"/>
        <v>0</v>
      </c>
      <c r="BF207" s="165">
        <f t="shared" si="45"/>
        <v>0</v>
      </c>
      <c r="BG207" s="165">
        <f t="shared" si="46"/>
        <v>0</v>
      </c>
      <c r="BH207" s="165">
        <f t="shared" si="47"/>
        <v>0</v>
      </c>
      <c r="BI207" s="165">
        <f t="shared" si="48"/>
        <v>0</v>
      </c>
      <c r="BJ207" s="19" t="s">
        <v>80</v>
      </c>
      <c r="BK207" s="165">
        <f t="shared" si="49"/>
        <v>0</v>
      </c>
      <c r="BL207" s="19" t="s">
        <v>80</v>
      </c>
      <c r="BM207" s="164" t="s">
        <v>2204</v>
      </c>
    </row>
    <row r="208" spans="1:65" s="2" customFormat="1" ht="16.5" customHeight="1">
      <c r="A208" s="34"/>
      <c r="B208" s="151"/>
      <c r="C208" s="152" t="s">
        <v>290</v>
      </c>
      <c r="D208" s="152" t="s">
        <v>155</v>
      </c>
      <c r="E208" s="153" t="s">
        <v>2205</v>
      </c>
      <c r="F208" s="154" t="s">
        <v>2206</v>
      </c>
      <c r="G208" s="155" t="s">
        <v>188</v>
      </c>
      <c r="H208" s="156">
        <v>2</v>
      </c>
      <c r="I208" s="157"/>
      <c r="J208" s="158">
        <f t="shared" si="40"/>
        <v>0</v>
      </c>
      <c r="K208" s="159"/>
      <c r="L208" s="35"/>
      <c r="M208" s="160" t="s">
        <v>1</v>
      </c>
      <c r="N208" s="161" t="s">
        <v>37</v>
      </c>
      <c r="O208" s="60"/>
      <c r="P208" s="162">
        <f t="shared" si="41"/>
        <v>0</v>
      </c>
      <c r="Q208" s="162">
        <v>0</v>
      </c>
      <c r="R208" s="162">
        <f t="shared" si="42"/>
        <v>0</v>
      </c>
      <c r="S208" s="162">
        <v>0</v>
      </c>
      <c r="T208" s="163">
        <f t="shared" si="43"/>
        <v>0</v>
      </c>
      <c r="U208" s="34"/>
      <c r="V208" s="34"/>
      <c r="W208" s="34"/>
      <c r="X208" s="34"/>
      <c r="Y208" s="34"/>
      <c r="Z208" s="34"/>
      <c r="AA208" s="34"/>
      <c r="AB208" s="34"/>
      <c r="AC208" s="34"/>
      <c r="AD208" s="34"/>
      <c r="AE208" s="34"/>
      <c r="AR208" s="164" t="s">
        <v>80</v>
      </c>
      <c r="AT208" s="164" t="s">
        <v>155</v>
      </c>
      <c r="AU208" s="164" t="s">
        <v>80</v>
      </c>
      <c r="AY208" s="19" t="s">
        <v>152</v>
      </c>
      <c r="BE208" s="165">
        <f t="shared" si="44"/>
        <v>0</v>
      </c>
      <c r="BF208" s="165">
        <f t="shared" si="45"/>
        <v>0</v>
      </c>
      <c r="BG208" s="165">
        <f t="shared" si="46"/>
        <v>0</v>
      </c>
      <c r="BH208" s="165">
        <f t="shared" si="47"/>
        <v>0</v>
      </c>
      <c r="BI208" s="165">
        <f t="shared" si="48"/>
        <v>0</v>
      </c>
      <c r="BJ208" s="19" t="s">
        <v>80</v>
      </c>
      <c r="BK208" s="165">
        <f t="shared" si="49"/>
        <v>0</v>
      </c>
      <c r="BL208" s="19" t="s">
        <v>80</v>
      </c>
      <c r="BM208" s="164" t="s">
        <v>2207</v>
      </c>
    </row>
    <row r="209" spans="1:65" s="2" customFormat="1" ht="16.5" customHeight="1">
      <c r="A209" s="34"/>
      <c r="B209" s="151"/>
      <c r="C209" s="152" t="s">
        <v>678</v>
      </c>
      <c r="D209" s="152" t="s">
        <v>155</v>
      </c>
      <c r="E209" s="153" t="s">
        <v>2208</v>
      </c>
      <c r="F209" s="154" t="s">
        <v>2209</v>
      </c>
      <c r="G209" s="155" t="s">
        <v>188</v>
      </c>
      <c r="H209" s="156">
        <v>2</v>
      </c>
      <c r="I209" s="157"/>
      <c r="J209" s="158">
        <f t="shared" si="40"/>
        <v>0</v>
      </c>
      <c r="K209" s="159"/>
      <c r="L209" s="35"/>
      <c r="M209" s="160" t="s">
        <v>1</v>
      </c>
      <c r="N209" s="161" t="s">
        <v>37</v>
      </c>
      <c r="O209" s="60"/>
      <c r="P209" s="162">
        <f t="shared" si="41"/>
        <v>0</v>
      </c>
      <c r="Q209" s="162">
        <v>0</v>
      </c>
      <c r="R209" s="162">
        <f t="shared" si="42"/>
        <v>0</v>
      </c>
      <c r="S209" s="162">
        <v>0</v>
      </c>
      <c r="T209" s="163">
        <f t="shared" si="43"/>
        <v>0</v>
      </c>
      <c r="U209" s="34"/>
      <c r="V209" s="34"/>
      <c r="W209" s="34"/>
      <c r="X209" s="34"/>
      <c r="Y209" s="34"/>
      <c r="Z209" s="34"/>
      <c r="AA209" s="34"/>
      <c r="AB209" s="34"/>
      <c r="AC209" s="34"/>
      <c r="AD209" s="34"/>
      <c r="AE209" s="34"/>
      <c r="AR209" s="164" t="s">
        <v>80</v>
      </c>
      <c r="AT209" s="164" t="s">
        <v>155</v>
      </c>
      <c r="AU209" s="164" t="s">
        <v>80</v>
      </c>
      <c r="AY209" s="19" t="s">
        <v>152</v>
      </c>
      <c r="BE209" s="165">
        <f t="shared" si="44"/>
        <v>0</v>
      </c>
      <c r="BF209" s="165">
        <f t="shared" si="45"/>
        <v>0</v>
      </c>
      <c r="BG209" s="165">
        <f t="shared" si="46"/>
        <v>0</v>
      </c>
      <c r="BH209" s="165">
        <f t="shared" si="47"/>
        <v>0</v>
      </c>
      <c r="BI209" s="165">
        <f t="shared" si="48"/>
        <v>0</v>
      </c>
      <c r="BJ209" s="19" t="s">
        <v>80</v>
      </c>
      <c r="BK209" s="165">
        <f t="shared" si="49"/>
        <v>0</v>
      </c>
      <c r="BL209" s="19" t="s">
        <v>80</v>
      </c>
      <c r="BM209" s="164" t="s">
        <v>2210</v>
      </c>
    </row>
    <row r="210" spans="1:65" s="2" customFormat="1" ht="16.5" customHeight="1">
      <c r="A210" s="34"/>
      <c r="B210" s="151"/>
      <c r="C210" s="152" t="s">
        <v>294</v>
      </c>
      <c r="D210" s="152" t="s">
        <v>155</v>
      </c>
      <c r="E210" s="153" t="s">
        <v>2211</v>
      </c>
      <c r="F210" s="154" t="s">
        <v>2212</v>
      </c>
      <c r="G210" s="155" t="s">
        <v>188</v>
      </c>
      <c r="H210" s="156">
        <v>2</v>
      </c>
      <c r="I210" s="157"/>
      <c r="J210" s="158">
        <f t="shared" si="40"/>
        <v>0</v>
      </c>
      <c r="K210" s="159"/>
      <c r="L210" s="35"/>
      <c r="M210" s="177" t="s">
        <v>1</v>
      </c>
      <c r="N210" s="178" t="s">
        <v>37</v>
      </c>
      <c r="O210" s="179"/>
      <c r="P210" s="180">
        <f t="shared" si="41"/>
        <v>0</v>
      </c>
      <c r="Q210" s="180">
        <v>0</v>
      </c>
      <c r="R210" s="180">
        <f t="shared" si="42"/>
        <v>0</v>
      </c>
      <c r="S210" s="180">
        <v>0</v>
      </c>
      <c r="T210" s="181">
        <f t="shared" si="43"/>
        <v>0</v>
      </c>
      <c r="U210" s="34"/>
      <c r="V210" s="34"/>
      <c r="W210" s="34"/>
      <c r="X210" s="34"/>
      <c r="Y210" s="34"/>
      <c r="Z210" s="34"/>
      <c r="AA210" s="34"/>
      <c r="AB210" s="34"/>
      <c r="AC210" s="34"/>
      <c r="AD210" s="34"/>
      <c r="AE210" s="34"/>
      <c r="AR210" s="164" t="s">
        <v>80</v>
      </c>
      <c r="AT210" s="164" t="s">
        <v>155</v>
      </c>
      <c r="AU210" s="164" t="s">
        <v>80</v>
      </c>
      <c r="AY210" s="19" t="s">
        <v>152</v>
      </c>
      <c r="BE210" s="165">
        <f t="shared" si="44"/>
        <v>0</v>
      </c>
      <c r="BF210" s="165">
        <f t="shared" si="45"/>
        <v>0</v>
      </c>
      <c r="BG210" s="165">
        <f t="shared" si="46"/>
        <v>0</v>
      </c>
      <c r="BH210" s="165">
        <f t="shared" si="47"/>
        <v>0</v>
      </c>
      <c r="BI210" s="165">
        <f t="shared" si="48"/>
        <v>0</v>
      </c>
      <c r="BJ210" s="19" t="s">
        <v>80</v>
      </c>
      <c r="BK210" s="165">
        <f t="shared" si="49"/>
        <v>0</v>
      </c>
      <c r="BL210" s="19" t="s">
        <v>80</v>
      </c>
      <c r="BM210" s="164" t="s">
        <v>2213</v>
      </c>
    </row>
    <row r="211" spans="1:65" s="2" customFormat="1" ht="6.95" customHeight="1">
      <c r="A211" s="34"/>
      <c r="B211" s="49"/>
      <c r="C211" s="50"/>
      <c r="D211" s="50"/>
      <c r="E211" s="50"/>
      <c r="F211" s="50"/>
      <c r="G211" s="50"/>
      <c r="H211" s="50"/>
      <c r="I211" s="50"/>
      <c r="J211" s="50"/>
      <c r="K211" s="50"/>
      <c r="L211" s="35"/>
      <c r="M211" s="34"/>
      <c r="O211" s="34"/>
      <c r="P211" s="34"/>
      <c r="Q211" s="34"/>
      <c r="R211" s="34"/>
      <c r="S211" s="34"/>
      <c r="T211" s="34"/>
      <c r="U211" s="34"/>
      <c r="V211" s="34"/>
      <c r="W211" s="34"/>
      <c r="X211" s="34"/>
      <c r="Y211" s="34"/>
      <c r="Z211" s="34"/>
      <c r="AA211" s="34"/>
      <c r="AB211" s="34"/>
      <c r="AC211" s="34"/>
      <c r="AD211" s="34"/>
      <c r="AE211" s="34"/>
    </row>
  </sheetData>
  <autoFilter ref="C125:K210" xr:uid="{00000000-0009-0000-0000-00000B000000}"/>
  <mergeCells count="12">
    <mergeCell ref="E118:H118"/>
    <mergeCell ref="L2:V2"/>
    <mergeCell ref="E85:H85"/>
    <mergeCell ref="E87:H87"/>
    <mergeCell ref="E89:H89"/>
    <mergeCell ref="E114:H114"/>
    <mergeCell ref="E116:H116"/>
    <mergeCell ref="E7:H7"/>
    <mergeCell ref="E9:H9"/>
    <mergeCell ref="E11:H11"/>
    <mergeCell ref="E20:H20"/>
    <mergeCell ref="E29:H29"/>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2:BM147"/>
  <sheetViews>
    <sheetView showGridLines="0" workbookViewId="0"/>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4" style="1" customWidth="1"/>
    <col min="9" max="9" width="15.83203125" style="1" customWidth="1"/>
    <col min="10" max="10" width="22.33203125" style="1" customWidth="1"/>
    <col min="11" max="11" width="22.33203125" style="1" hidden="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55" t="s">
        <v>5</v>
      </c>
      <c r="M2" s="256"/>
      <c r="N2" s="256"/>
      <c r="O2" s="256"/>
      <c r="P2" s="256"/>
      <c r="Q2" s="256"/>
      <c r="R2" s="256"/>
      <c r="S2" s="256"/>
      <c r="T2" s="256"/>
      <c r="U2" s="256"/>
      <c r="V2" s="256"/>
      <c r="AT2" s="19" t="s">
        <v>118</v>
      </c>
    </row>
    <row r="3" spans="1:46" s="1" customFormat="1" ht="6.95" customHeight="1">
      <c r="B3" s="20"/>
      <c r="C3" s="21"/>
      <c r="D3" s="21"/>
      <c r="E3" s="21"/>
      <c r="F3" s="21"/>
      <c r="G3" s="21"/>
      <c r="H3" s="21"/>
      <c r="I3" s="21"/>
      <c r="J3" s="21"/>
      <c r="K3" s="21"/>
      <c r="L3" s="22"/>
      <c r="AT3" s="19" t="s">
        <v>82</v>
      </c>
    </row>
    <row r="4" spans="1:46" s="1" customFormat="1" ht="24.95" customHeight="1">
      <c r="B4" s="22"/>
      <c r="D4" s="23" t="s">
        <v>126</v>
      </c>
      <c r="L4" s="22"/>
      <c r="M4" s="100" t="s">
        <v>10</v>
      </c>
      <c r="AT4" s="19" t="s">
        <v>3</v>
      </c>
    </row>
    <row r="5" spans="1:46" s="1" customFormat="1" ht="6.95" customHeight="1">
      <c r="B5" s="22"/>
      <c r="L5" s="22"/>
    </row>
    <row r="6" spans="1:46" s="1" customFormat="1" ht="12" customHeight="1">
      <c r="B6" s="22"/>
      <c r="D6" s="29" t="s">
        <v>16</v>
      </c>
      <c r="L6" s="22"/>
    </row>
    <row r="7" spans="1:46" s="1" customFormat="1" ht="16.5" customHeight="1">
      <c r="B7" s="22"/>
      <c r="E7" s="289" t="str">
        <f>'Rekapitulace stavby'!K6</f>
        <v>Oprava kolejí výhybek a nástupišť v žst. Strážnice</v>
      </c>
      <c r="F7" s="290"/>
      <c r="G7" s="290"/>
      <c r="H7" s="290"/>
      <c r="L7" s="22"/>
    </row>
    <row r="8" spans="1:46" s="1" customFormat="1" ht="12" customHeight="1">
      <c r="B8" s="22"/>
      <c r="D8" s="29" t="s">
        <v>127</v>
      </c>
      <c r="L8" s="22"/>
    </row>
    <row r="9" spans="1:46" s="2" customFormat="1" ht="16.5" customHeight="1">
      <c r="A9" s="34"/>
      <c r="B9" s="35"/>
      <c r="C9" s="34"/>
      <c r="D9" s="34"/>
      <c r="E9" s="289" t="s">
        <v>1975</v>
      </c>
      <c r="F9" s="288"/>
      <c r="G9" s="288"/>
      <c r="H9" s="288"/>
      <c r="I9" s="34"/>
      <c r="J9" s="34"/>
      <c r="K9" s="34"/>
      <c r="L9" s="44"/>
      <c r="S9" s="34"/>
      <c r="T9" s="34"/>
      <c r="U9" s="34"/>
      <c r="V9" s="34"/>
      <c r="W9" s="34"/>
      <c r="X9" s="34"/>
      <c r="Y9" s="34"/>
      <c r="Z9" s="34"/>
      <c r="AA9" s="34"/>
      <c r="AB9" s="34"/>
      <c r="AC9" s="34"/>
      <c r="AD9" s="34"/>
      <c r="AE9" s="34"/>
    </row>
    <row r="10" spans="1:46" s="2" customFormat="1" ht="12" customHeight="1">
      <c r="A10" s="34"/>
      <c r="B10" s="35"/>
      <c r="C10" s="34"/>
      <c r="D10" s="29" t="s">
        <v>1442</v>
      </c>
      <c r="E10" s="34"/>
      <c r="F10" s="34"/>
      <c r="G10" s="34"/>
      <c r="H10" s="34"/>
      <c r="I10" s="34"/>
      <c r="J10" s="34"/>
      <c r="K10" s="34"/>
      <c r="L10" s="44"/>
      <c r="S10" s="34"/>
      <c r="T10" s="34"/>
      <c r="U10" s="34"/>
      <c r="V10" s="34"/>
      <c r="W10" s="34"/>
      <c r="X10" s="34"/>
      <c r="Y10" s="34"/>
      <c r="Z10" s="34"/>
      <c r="AA10" s="34"/>
      <c r="AB10" s="34"/>
      <c r="AC10" s="34"/>
      <c r="AD10" s="34"/>
      <c r="AE10" s="34"/>
    </row>
    <row r="11" spans="1:46" s="2" customFormat="1" ht="16.5" customHeight="1">
      <c r="A11" s="34"/>
      <c r="B11" s="35"/>
      <c r="C11" s="34"/>
      <c r="D11" s="34"/>
      <c r="E11" s="285" t="s">
        <v>1879</v>
      </c>
      <c r="F11" s="288"/>
      <c r="G11" s="288"/>
      <c r="H11" s="288"/>
      <c r="I11" s="34"/>
      <c r="J11" s="34"/>
      <c r="K11" s="34"/>
      <c r="L11" s="44"/>
      <c r="S11" s="34"/>
      <c r="T11" s="34"/>
      <c r="U11" s="34"/>
      <c r="V11" s="34"/>
      <c r="W11" s="34"/>
      <c r="X11" s="34"/>
      <c r="Y11" s="34"/>
      <c r="Z11" s="34"/>
      <c r="AA11" s="34"/>
      <c r="AB11" s="34"/>
      <c r="AC11" s="34"/>
      <c r="AD11" s="34"/>
      <c r="AE11" s="34"/>
    </row>
    <row r="12" spans="1:46" s="2" customFormat="1">
      <c r="A12" s="34"/>
      <c r="B12" s="35"/>
      <c r="C12" s="34"/>
      <c r="D12" s="34"/>
      <c r="E12" s="34"/>
      <c r="F12" s="34"/>
      <c r="G12" s="34"/>
      <c r="H12" s="34"/>
      <c r="I12" s="34"/>
      <c r="J12" s="34"/>
      <c r="K12" s="34"/>
      <c r="L12" s="44"/>
      <c r="S12" s="34"/>
      <c r="T12" s="34"/>
      <c r="U12" s="34"/>
      <c r="V12" s="34"/>
      <c r="W12" s="34"/>
      <c r="X12" s="34"/>
      <c r="Y12" s="34"/>
      <c r="Z12" s="34"/>
      <c r="AA12" s="34"/>
      <c r="AB12" s="34"/>
      <c r="AC12" s="34"/>
      <c r="AD12" s="34"/>
      <c r="AE12" s="34"/>
    </row>
    <row r="13" spans="1:46" s="2" customFormat="1" ht="12" customHeight="1">
      <c r="A13" s="34"/>
      <c r="B13" s="35"/>
      <c r="C13" s="34"/>
      <c r="D13" s="29" t="s">
        <v>18</v>
      </c>
      <c r="E13" s="34"/>
      <c r="F13" s="27" t="s">
        <v>1</v>
      </c>
      <c r="G13" s="34"/>
      <c r="H13" s="34"/>
      <c r="I13" s="29" t="s">
        <v>19</v>
      </c>
      <c r="J13" s="27" t="s">
        <v>1</v>
      </c>
      <c r="K13" s="34"/>
      <c r="L13" s="44"/>
      <c r="S13" s="34"/>
      <c r="T13" s="34"/>
      <c r="U13" s="34"/>
      <c r="V13" s="34"/>
      <c r="W13" s="34"/>
      <c r="X13" s="34"/>
      <c r="Y13" s="34"/>
      <c r="Z13" s="34"/>
      <c r="AA13" s="34"/>
      <c r="AB13" s="34"/>
      <c r="AC13" s="34"/>
      <c r="AD13" s="34"/>
      <c r="AE13" s="34"/>
    </row>
    <row r="14" spans="1:46" s="2" customFormat="1" ht="12" customHeight="1">
      <c r="A14" s="34"/>
      <c r="B14" s="35"/>
      <c r="C14" s="34"/>
      <c r="D14" s="29" t="s">
        <v>20</v>
      </c>
      <c r="E14" s="34"/>
      <c r="F14" s="27" t="s">
        <v>21</v>
      </c>
      <c r="G14" s="34"/>
      <c r="H14" s="34"/>
      <c r="I14" s="29" t="s">
        <v>22</v>
      </c>
      <c r="J14" s="57">
        <f>'Rekapitulace stavby'!AN8</f>
        <v>45072</v>
      </c>
      <c r="K14" s="34"/>
      <c r="L14" s="44"/>
      <c r="S14" s="34"/>
      <c r="T14" s="34"/>
      <c r="U14" s="34"/>
      <c r="V14" s="34"/>
      <c r="W14" s="34"/>
      <c r="X14" s="34"/>
      <c r="Y14" s="34"/>
      <c r="Z14" s="34"/>
      <c r="AA14" s="34"/>
      <c r="AB14" s="34"/>
      <c r="AC14" s="34"/>
      <c r="AD14" s="34"/>
      <c r="AE14" s="34"/>
    </row>
    <row r="15" spans="1:46" s="2" customFormat="1" ht="10.9" customHeight="1">
      <c r="A15" s="34"/>
      <c r="B15" s="35"/>
      <c r="C15" s="34"/>
      <c r="D15" s="34"/>
      <c r="E15" s="34"/>
      <c r="F15" s="34"/>
      <c r="G15" s="34"/>
      <c r="H15" s="34"/>
      <c r="I15" s="34"/>
      <c r="J15" s="34"/>
      <c r="K15" s="34"/>
      <c r="L15" s="44"/>
      <c r="S15" s="34"/>
      <c r="T15" s="34"/>
      <c r="U15" s="34"/>
      <c r="V15" s="34"/>
      <c r="W15" s="34"/>
      <c r="X15" s="34"/>
      <c r="Y15" s="34"/>
      <c r="Z15" s="34"/>
      <c r="AA15" s="34"/>
      <c r="AB15" s="34"/>
      <c r="AC15" s="34"/>
      <c r="AD15" s="34"/>
      <c r="AE15" s="34"/>
    </row>
    <row r="16" spans="1:46" s="2" customFormat="1" ht="12" customHeight="1">
      <c r="A16" s="34"/>
      <c r="B16" s="35"/>
      <c r="C16" s="34"/>
      <c r="D16" s="29" t="s">
        <v>23</v>
      </c>
      <c r="E16" s="34"/>
      <c r="F16" s="34"/>
      <c r="G16" s="34"/>
      <c r="H16" s="34"/>
      <c r="I16" s="29" t="s">
        <v>24</v>
      </c>
      <c r="J16" s="27" t="str">
        <f>IF('Rekapitulace stavby'!AN10="","",'Rekapitulace stavby'!AN10)</f>
        <v/>
      </c>
      <c r="K16" s="34"/>
      <c r="L16" s="44"/>
      <c r="S16" s="34"/>
      <c r="T16" s="34"/>
      <c r="U16" s="34"/>
      <c r="V16" s="34"/>
      <c r="W16" s="34"/>
      <c r="X16" s="34"/>
      <c r="Y16" s="34"/>
      <c r="Z16" s="34"/>
      <c r="AA16" s="34"/>
      <c r="AB16" s="34"/>
      <c r="AC16" s="34"/>
      <c r="AD16" s="34"/>
      <c r="AE16" s="34"/>
    </row>
    <row r="17" spans="1:31" s="2" customFormat="1" ht="18" customHeight="1">
      <c r="A17" s="34"/>
      <c r="B17" s="35"/>
      <c r="C17" s="34"/>
      <c r="D17" s="34"/>
      <c r="E17" s="27" t="str">
        <f>IF('Rekapitulace stavby'!E11="","",'Rekapitulace stavby'!E11)</f>
        <v xml:space="preserve"> </v>
      </c>
      <c r="F17" s="34"/>
      <c r="G17" s="34"/>
      <c r="H17" s="34"/>
      <c r="I17" s="29" t="s">
        <v>25</v>
      </c>
      <c r="J17" s="27" t="str">
        <f>IF('Rekapitulace stavby'!AN11="","",'Rekapitulace stavby'!AN11)</f>
        <v/>
      </c>
      <c r="K17" s="34"/>
      <c r="L17" s="44"/>
      <c r="S17" s="34"/>
      <c r="T17" s="34"/>
      <c r="U17" s="34"/>
      <c r="V17" s="34"/>
      <c r="W17" s="34"/>
      <c r="X17" s="34"/>
      <c r="Y17" s="34"/>
      <c r="Z17" s="34"/>
      <c r="AA17" s="34"/>
      <c r="AB17" s="34"/>
      <c r="AC17" s="34"/>
      <c r="AD17" s="34"/>
      <c r="AE17" s="34"/>
    </row>
    <row r="18" spans="1:31" s="2" customFormat="1" ht="6.95" customHeight="1">
      <c r="A18" s="34"/>
      <c r="B18" s="35"/>
      <c r="C18" s="34"/>
      <c r="D18" s="34"/>
      <c r="E18" s="34"/>
      <c r="F18" s="34"/>
      <c r="G18" s="34"/>
      <c r="H18" s="34"/>
      <c r="I18" s="34"/>
      <c r="J18" s="34"/>
      <c r="K18" s="34"/>
      <c r="L18" s="44"/>
      <c r="S18" s="34"/>
      <c r="T18" s="34"/>
      <c r="U18" s="34"/>
      <c r="V18" s="34"/>
      <c r="W18" s="34"/>
      <c r="X18" s="34"/>
      <c r="Y18" s="34"/>
      <c r="Z18" s="34"/>
      <c r="AA18" s="34"/>
      <c r="AB18" s="34"/>
      <c r="AC18" s="34"/>
      <c r="AD18" s="34"/>
      <c r="AE18" s="34"/>
    </row>
    <row r="19" spans="1:31" s="2" customFormat="1" ht="12" customHeight="1">
      <c r="A19" s="34"/>
      <c r="B19" s="35"/>
      <c r="C19" s="34"/>
      <c r="D19" s="29" t="s">
        <v>26</v>
      </c>
      <c r="E19" s="34"/>
      <c r="F19" s="34"/>
      <c r="G19" s="34"/>
      <c r="H19" s="34"/>
      <c r="I19" s="29" t="s">
        <v>24</v>
      </c>
      <c r="J19" s="30" t="str">
        <f>'Rekapitulace stavby'!AN13</f>
        <v>Vyplň údaj</v>
      </c>
      <c r="K19" s="34"/>
      <c r="L19" s="44"/>
      <c r="S19" s="34"/>
      <c r="T19" s="34"/>
      <c r="U19" s="34"/>
      <c r="V19" s="34"/>
      <c r="W19" s="34"/>
      <c r="X19" s="34"/>
      <c r="Y19" s="34"/>
      <c r="Z19" s="34"/>
      <c r="AA19" s="34"/>
      <c r="AB19" s="34"/>
      <c r="AC19" s="34"/>
      <c r="AD19" s="34"/>
      <c r="AE19" s="34"/>
    </row>
    <row r="20" spans="1:31" s="2" customFormat="1" ht="18" customHeight="1">
      <c r="A20" s="34"/>
      <c r="B20" s="35"/>
      <c r="C20" s="34"/>
      <c r="D20" s="34"/>
      <c r="E20" s="291" t="str">
        <f>'Rekapitulace stavby'!E14</f>
        <v>Vyplň údaj</v>
      </c>
      <c r="F20" s="277"/>
      <c r="G20" s="277"/>
      <c r="H20" s="277"/>
      <c r="I20" s="29" t="s">
        <v>25</v>
      </c>
      <c r="J20" s="30" t="str">
        <f>'Rekapitulace stavby'!AN14</f>
        <v>Vyplň údaj</v>
      </c>
      <c r="K20" s="34"/>
      <c r="L20" s="44"/>
      <c r="S20" s="34"/>
      <c r="T20" s="34"/>
      <c r="U20" s="34"/>
      <c r="V20" s="34"/>
      <c r="W20" s="34"/>
      <c r="X20" s="34"/>
      <c r="Y20" s="34"/>
      <c r="Z20" s="34"/>
      <c r="AA20" s="34"/>
      <c r="AB20" s="34"/>
      <c r="AC20" s="34"/>
      <c r="AD20" s="34"/>
      <c r="AE20" s="34"/>
    </row>
    <row r="21" spans="1:31" s="2" customFormat="1" ht="6.95" customHeight="1">
      <c r="A21" s="34"/>
      <c r="B21" s="35"/>
      <c r="C21" s="34"/>
      <c r="D21" s="34"/>
      <c r="E21" s="34"/>
      <c r="F21" s="34"/>
      <c r="G21" s="34"/>
      <c r="H21" s="34"/>
      <c r="I21" s="34"/>
      <c r="J21" s="34"/>
      <c r="K21" s="34"/>
      <c r="L21" s="44"/>
      <c r="S21" s="34"/>
      <c r="T21" s="34"/>
      <c r="U21" s="34"/>
      <c r="V21" s="34"/>
      <c r="W21" s="34"/>
      <c r="X21" s="34"/>
      <c r="Y21" s="34"/>
      <c r="Z21" s="34"/>
      <c r="AA21" s="34"/>
      <c r="AB21" s="34"/>
      <c r="AC21" s="34"/>
      <c r="AD21" s="34"/>
      <c r="AE21" s="34"/>
    </row>
    <row r="22" spans="1:31" s="2" customFormat="1" ht="12" customHeight="1">
      <c r="A22" s="34"/>
      <c r="B22" s="35"/>
      <c r="C22" s="34"/>
      <c r="D22" s="29" t="s">
        <v>28</v>
      </c>
      <c r="E22" s="34"/>
      <c r="F22" s="34"/>
      <c r="G22" s="34"/>
      <c r="H22" s="34"/>
      <c r="I22" s="29" t="s">
        <v>24</v>
      </c>
      <c r="J22" s="27" t="str">
        <f>IF('Rekapitulace stavby'!AN16="","",'Rekapitulace stavby'!AN16)</f>
        <v/>
      </c>
      <c r="K22" s="34"/>
      <c r="L22" s="44"/>
      <c r="S22" s="34"/>
      <c r="T22" s="34"/>
      <c r="U22" s="34"/>
      <c r="V22" s="34"/>
      <c r="W22" s="34"/>
      <c r="X22" s="34"/>
      <c r="Y22" s="34"/>
      <c r="Z22" s="34"/>
      <c r="AA22" s="34"/>
      <c r="AB22" s="34"/>
      <c r="AC22" s="34"/>
      <c r="AD22" s="34"/>
      <c r="AE22" s="34"/>
    </row>
    <row r="23" spans="1:31" s="2" customFormat="1" ht="18" customHeight="1">
      <c r="A23" s="34"/>
      <c r="B23" s="35"/>
      <c r="C23" s="34"/>
      <c r="D23" s="34"/>
      <c r="E23" s="27" t="str">
        <f>IF('Rekapitulace stavby'!E17="","",'Rekapitulace stavby'!E17)</f>
        <v xml:space="preserve"> </v>
      </c>
      <c r="F23" s="34"/>
      <c r="G23" s="34"/>
      <c r="H23" s="34"/>
      <c r="I23" s="29" t="s">
        <v>25</v>
      </c>
      <c r="J23" s="27" t="str">
        <f>IF('Rekapitulace stavby'!AN17="","",'Rekapitulace stavby'!AN17)</f>
        <v/>
      </c>
      <c r="K23" s="34"/>
      <c r="L23" s="44"/>
      <c r="S23" s="34"/>
      <c r="T23" s="34"/>
      <c r="U23" s="34"/>
      <c r="V23" s="34"/>
      <c r="W23" s="34"/>
      <c r="X23" s="34"/>
      <c r="Y23" s="34"/>
      <c r="Z23" s="34"/>
      <c r="AA23" s="34"/>
      <c r="AB23" s="34"/>
      <c r="AC23" s="34"/>
      <c r="AD23" s="34"/>
      <c r="AE23" s="34"/>
    </row>
    <row r="24" spans="1:31" s="2" customFormat="1" ht="6.95" customHeight="1">
      <c r="A24" s="34"/>
      <c r="B24" s="35"/>
      <c r="C24" s="34"/>
      <c r="D24" s="34"/>
      <c r="E24" s="34"/>
      <c r="F24" s="34"/>
      <c r="G24" s="34"/>
      <c r="H24" s="34"/>
      <c r="I24" s="34"/>
      <c r="J24" s="34"/>
      <c r="K24" s="34"/>
      <c r="L24" s="44"/>
      <c r="S24" s="34"/>
      <c r="T24" s="34"/>
      <c r="U24" s="34"/>
      <c r="V24" s="34"/>
      <c r="W24" s="34"/>
      <c r="X24" s="34"/>
      <c r="Y24" s="34"/>
      <c r="Z24" s="34"/>
      <c r="AA24" s="34"/>
      <c r="AB24" s="34"/>
      <c r="AC24" s="34"/>
      <c r="AD24" s="34"/>
      <c r="AE24" s="34"/>
    </row>
    <row r="25" spans="1:31" s="2" customFormat="1" ht="12" customHeight="1">
      <c r="A25" s="34"/>
      <c r="B25" s="35"/>
      <c r="C25" s="34"/>
      <c r="D25" s="29" t="s">
        <v>30</v>
      </c>
      <c r="E25" s="34"/>
      <c r="F25" s="34"/>
      <c r="G25" s="34"/>
      <c r="H25" s="34"/>
      <c r="I25" s="29" t="s">
        <v>24</v>
      </c>
      <c r="J25" s="27" t="str">
        <f>IF('Rekapitulace stavby'!AN19="","",'Rekapitulace stavby'!AN19)</f>
        <v/>
      </c>
      <c r="K25" s="34"/>
      <c r="L25" s="44"/>
      <c r="S25" s="34"/>
      <c r="T25" s="34"/>
      <c r="U25" s="34"/>
      <c r="V25" s="34"/>
      <c r="W25" s="34"/>
      <c r="X25" s="34"/>
      <c r="Y25" s="34"/>
      <c r="Z25" s="34"/>
      <c r="AA25" s="34"/>
      <c r="AB25" s="34"/>
      <c r="AC25" s="34"/>
      <c r="AD25" s="34"/>
      <c r="AE25" s="34"/>
    </row>
    <row r="26" spans="1:31" s="2" customFormat="1" ht="18" customHeight="1">
      <c r="A26" s="34"/>
      <c r="B26" s="35"/>
      <c r="C26" s="34"/>
      <c r="D26" s="34"/>
      <c r="E26" s="27" t="str">
        <f>IF('Rekapitulace stavby'!E20="","",'Rekapitulace stavby'!E20)</f>
        <v xml:space="preserve"> </v>
      </c>
      <c r="F26" s="34"/>
      <c r="G26" s="34"/>
      <c r="H26" s="34"/>
      <c r="I26" s="29" t="s">
        <v>25</v>
      </c>
      <c r="J26" s="27" t="str">
        <f>IF('Rekapitulace stavby'!AN20="","",'Rekapitulace stavby'!AN20)</f>
        <v/>
      </c>
      <c r="K26" s="34"/>
      <c r="L26" s="44"/>
      <c r="S26" s="34"/>
      <c r="T26" s="34"/>
      <c r="U26" s="34"/>
      <c r="V26" s="34"/>
      <c r="W26" s="34"/>
      <c r="X26" s="34"/>
      <c r="Y26" s="34"/>
      <c r="Z26" s="34"/>
      <c r="AA26" s="34"/>
      <c r="AB26" s="34"/>
      <c r="AC26" s="34"/>
      <c r="AD26" s="34"/>
      <c r="AE26" s="34"/>
    </row>
    <row r="27" spans="1:31" s="2" customFormat="1" ht="6.95" customHeight="1">
      <c r="A27" s="34"/>
      <c r="B27" s="35"/>
      <c r="C27" s="34"/>
      <c r="D27" s="34"/>
      <c r="E27" s="34"/>
      <c r="F27" s="34"/>
      <c r="G27" s="34"/>
      <c r="H27" s="34"/>
      <c r="I27" s="34"/>
      <c r="J27" s="34"/>
      <c r="K27" s="34"/>
      <c r="L27" s="44"/>
      <c r="S27" s="34"/>
      <c r="T27" s="34"/>
      <c r="U27" s="34"/>
      <c r="V27" s="34"/>
      <c r="W27" s="34"/>
      <c r="X27" s="34"/>
      <c r="Y27" s="34"/>
      <c r="Z27" s="34"/>
      <c r="AA27" s="34"/>
      <c r="AB27" s="34"/>
      <c r="AC27" s="34"/>
      <c r="AD27" s="34"/>
      <c r="AE27" s="34"/>
    </row>
    <row r="28" spans="1:31" s="2" customFormat="1" ht="12" customHeight="1">
      <c r="A28" s="34"/>
      <c r="B28" s="35"/>
      <c r="C28" s="34"/>
      <c r="D28" s="29" t="s">
        <v>31</v>
      </c>
      <c r="E28" s="34"/>
      <c r="F28" s="34"/>
      <c r="G28" s="34"/>
      <c r="H28" s="34"/>
      <c r="I28" s="34"/>
      <c r="J28" s="34"/>
      <c r="K28" s="34"/>
      <c r="L28" s="44"/>
      <c r="S28" s="34"/>
      <c r="T28" s="34"/>
      <c r="U28" s="34"/>
      <c r="V28" s="34"/>
      <c r="W28" s="34"/>
      <c r="X28" s="34"/>
      <c r="Y28" s="34"/>
      <c r="Z28" s="34"/>
      <c r="AA28" s="34"/>
      <c r="AB28" s="34"/>
      <c r="AC28" s="34"/>
      <c r="AD28" s="34"/>
      <c r="AE28" s="34"/>
    </row>
    <row r="29" spans="1:31" s="8" customFormat="1" ht="16.5" customHeight="1">
      <c r="A29" s="101"/>
      <c r="B29" s="102"/>
      <c r="C29" s="101"/>
      <c r="D29" s="101"/>
      <c r="E29" s="281" t="s">
        <v>1</v>
      </c>
      <c r="F29" s="281"/>
      <c r="G29" s="281"/>
      <c r="H29" s="281"/>
      <c r="I29" s="101"/>
      <c r="J29" s="101"/>
      <c r="K29" s="101"/>
      <c r="L29" s="103"/>
      <c r="S29" s="101"/>
      <c r="T29" s="101"/>
      <c r="U29" s="101"/>
      <c r="V29" s="101"/>
      <c r="W29" s="101"/>
      <c r="X29" s="101"/>
      <c r="Y29" s="101"/>
      <c r="Z29" s="101"/>
      <c r="AA29" s="101"/>
      <c r="AB29" s="101"/>
      <c r="AC29" s="101"/>
      <c r="AD29" s="101"/>
      <c r="AE29" s="101"/>
    </row>
    <row r="30" spans="1:31" s="2" customFormat="1" ht="6.95" customHeight="1">
      <c r="A30" s="34"/>
      <c r="B30" s="35"/>
      <c r="C30" s="34"/>
      <c r="D30" s="34"/>
      <c r="E30" s="34"/>
      <c r="F30" s="34"/>
      <c r="G30" s="34"/>
      <c r="H30" s="34"/>
      <c r="I30" s="34"/>
      <c r="J30" s="34"/>
      <c r="K30" s="34"/>
      <c r="L30" s="44"/>
      <c r="S30" s="34"/>
      <c r="T30" s="34"/>
      <c r="U30" s="34"/>
      <c r="V30" s="34"/>
      <c r="W30" s="34"/>
      <c r="X30" s="34"/>
      <c r="Y30" s="34"/>
      <c r="Z30" s="34"/>
      <c r="AA30" s="34"/>
      <c r="AB30" s="34"/>
      <c r="AC30" s="34"/>
      <c r="AD30" s="34"/>
      <c r="AE30" s="34"/>
    </row>
    <row r="31" spans="1:31" s="2" customFormat="1" ht="6.95" customHeight="1">
      <c r="A31" s="34"/>
      <c r="B31" s="35"/>
      <c r="C31" s="34"/>
      <c r="D31" s="68"/>
      <c r="E31" s="68"/>
      <c r="F31" s="68"/>
      <c r="G31" s="68"/>
      <c r="H31" s="68"/>
      <c r="I31" s="68"/>
      <c r="J31" s="68"/>
      <c r="K31" s="68"/>
      <c r="L31" s="44"/>
      <c r="S31" s="34"/>
      <c r="T31" s="34"/>
      <c r="U31" s="34"/>
      <c r="V31" s="34"/>
      <c r="W31" s="34"/>
      <c r="X31" s="34"/>
      <c r="Y31" s="34"/>
      <c r="Z31" s="34"/>
      <c r="AA31" s="34"/>
      <c r="AB31" s="34"/>
      <c r="AC31" s="34"/>
      <c r="AD31" s="34"/>
      <c r="AE31" s="34"/>
    </row>
    <row r="32" spans="1:31" s="2" customFormat="1" ht="25.35" customHeight="1">
      <c r="A32" s="34"/>
      <c r="B32" s="35"/>
      <c r="C32" s="34"/>
      <c r="D32" s="104" t="s">
        <v>32</v>
      </c>
      <c r="E32" s="34"/>
      <c r="F32" s="34"/>
      <c r="G32" s="34"/>
      <c r="H32" s="34"/>
      <c r="I32" s="34"/>
      <c r="J32" s="73">
        <f>ROUND(J124, 2)</f>
        <v>0</v>
      </c>
      <c r="K32" s="34"/>
      <c r="L32" s="44"/>
      <c r="S32" s="34"/>
      <c r="T32" s="34"/>
      <c r="U32" s="34"/>
      <c r="V32" s="34"/>
      <c r="W32" s="34"/>
      <c r="X32" s="34"/>
      <c r="Y32" s="34"/>
      <c r="Z32" s="34"/>
      <c r="AA32" s="34"/>
      <c r="AB32" s="34"/>
      <c r="AC32" s="34"/>
      <c r="AD32" s="34"/>
      <c r="AE32" s="34"/>
    </row>
    <row r="33" spans="1:31" s="2" customFormat="1" ht="6.95" customHeight="1">
      <c r="A33" s="34"/>
      <c r="B33" s="35"/>
      <c r="C33" s="34"/>
      <c r="D33" s="68"/>
      <c r="E33" s="68"/>
      <c r="F33" s="68"/>
      <c r="G33" s="68"/>
      <c r="H33" s="68"/>
      <c r="I33" s="68"/>
      <c r="J33" s="68"/>
      <c r="K33" s="68"/>
      <c r="L33" s="44"/>
      <c r="S33" s="34"/>
      <c r="T33" s="34"/>
      <c r="U33" s="34"/>
      <c r="V33" s="34"/>
      <c r="W33" s="34"/>
      <c r="X33" s="34"/>
      <c r="Y33" s="34"/>
      <c r="Z33" s="34"/>
      <c r="AA33" s="34"/>
      <c r="AB33" s="34"/>
      <c r="AC33" s="34"/>
      <c r="AD33" s="34"/>
      <c r="AE33" s="34"/>
    </row>
    <row r="34" spans="1:31" s="2" customFormat="1" ht="14.45" customHeight="1">
      <c r="A34" s="34"/>
      <c r="B34" s="35"/>
      <c r="C34" s="34"/>
      <c r="D34" s="34"/>
      <c r="E34" s="34"/>
      <c r="F34" s="38" t="s">
        <v>34</v>
      </c>
      <c r="G34" s="34"/>
      <c r="H34" s="34"/>
      <c r="I34" s="38" t="s">
        <v>33</v>
      </c>
      <c r="J34" s="38" t="s">
        <v>35</v>
      </c>
      <c r="K34" s="34"/>
      <c r="L34" s="44"/>
      <c r="S34" s="34"/>
      <c r="T34" s="34"/>
      <c r="U34" s="34"/>
      <c r="V34" s="34"/>
      <c r="W34" s="34"/>
      <c r="X34" s="34"/>
      <c r="Y34" s="34"/>
      <c r="Z34" s="34"/>
      <c r="AA34" s="34"/>
      <c r="AB34" s="34"/>
      <c r="AC34" s="34"/>
      <c r="AD34" s="34"/>
      <c r="AE34" s="34"/>
    </row>
    <row r="35" spans="1:31" s="2" customFormat="1" ht="14.45" customHeight="1">
      <c r="A35" s="34"/>
      <c r="B35" s="35"/>
      <c r="C35" s="34"/>
      <c r="D35" s="105" t="s">
        <v>36</v>
      </c>
      <c r="E35" s="29" t="s">
        <v>37</v>
      </c>
      <c r="F35" s="106">
        <f>ROUND((SUM(BE124:BE146)),  2)</f>
        <v>0</v>
      </c>
      <c r="G35" s="34"/>
      <c r="H35" s="34"/>
      <c r="I35" s="107">
        <v>0.21</v>
      </c>
      <c r="J35" s="106">
        <f>ROUND(((SUM(BE124:BE146))*I35),  2)</f>
        <v>0</v>
      </c>
      <c r="K35" s="34"/>
      <c r="L35" s="44"/>
      <c r="S35" s="34"/>
      <c r="T35" s="34"/>
      <c r="U35" s="34"/>
      <c r="V35" s="34"/>
      <c r="W35" s="34"/>
      <c r="X35" s="34"/>
      <c r="Y35" s="34"/>
      <c r="Z35" s="34"/>
      <c r="AA35" s="34"/>
      <c r="AB35" s="34"/>
      <c r="AC35" s="34"/>
      <c r="AD35" s="34"/>
      <c r="AE35" s="34"/>
    </row>
    <row r="36" spans="1:31" s="2" customFormat="1" ht="14.45" customHeight="1">
      <c r="A36" s="34"/>
      <c r="B36" s="35"/>
      <c r="C36" s="34"/>
      <c r="D36" s="34"/>
      <c r="E36" s="29" t="s">
        <v>38</v>
      </c>
      <c r="F36" s="106">
        <f>ROUND((SUM(BF124:BF146)),  2)</f>
        <v>0</v>
      </c>
      <c r="G36" s="34"/>
      <c r="H36" s="34"/>
      <c r="I36" s="107">
        <v>0.15</v>
      </c>
      <c r="J36" s="106">
        <f>ROUND(((SUM(BF124:BF146))*I36),  2)</f>
        <v>0</v>
      </c>
      <c r="K36" s="34"/>
      <c r="L36" s="44"/>
      <c r="S36" s="34"/>
      <c r="T36" s="34"/>
      <c r="U36" s="34"/>
      <c r="V36" s="34"/>
      <c r="W36" s="34"/>
      <c r="X36" s="34"/>
      <c r="Y36" s="34"/>
      <c r="Z36" s="34"/>
      <c r="AA36" s="34"/>
      <c r="AB36" s="34"/>
      <c r="AC36" s="34"/>
      <c r="AD36" s="34"/>
      <c r="AE36" s="34"/>
    </row>
    <row r="37" spans="1:31" s="2" customFormat="1" ht="14.45" hidden="1" customHeight="1">
      <c r="A37" s="34"/>
      <c r="B37" s="35"/>
      <c r="C37" s="34"/>
      <c r="D37" s="34"/>
      <c r="E37" s="29" t="s">
        <v>39</v>
      </c>
      <c r="F37" s="106">
        <f>ROUND((SUM(BG124:BG146)),  2)</f>
        <v>0</v>
      </c>
      <c r="G37" s="34"/>
      <c r="H37" s="34"/>
      <c r="I37" s="107">
        <v>0.21</v>
      </c>
      <c r="J37" s="106">
        <f>0</f>
        <v>0</v>
      </c>
      <c r="K37" s="34"/>
      <c r="L37" s="44"/>
      <c r="S37" s="34"/>
      <c r="T37" s="34"/>
      <c r="U37" s="34"/>
      <c r="V37" s="34"/>
      <c r="W37" s="34"/>
      <c r="X37" s="34"/>
      <c r="Y37" s="34"/>
      <c r="Z37" s="34"/>
      <c r="AA37" s="34"/>
      <c r="AB37" s="34"/>
      <c r="AC37" s="34"/>
      <c r="AD37" s="34"/>
      <c r="AE37" s="34"/>
    </row>
    <row r="38" spans="1:31" s="2" customFormat="1" ht="14.45" hidden="1" customHeight="1">
      <c r="A38" s="34"/>
      <c r="B38" s="35"/>
      <c r="C38" s="34"/>
      <c r="D38" s="34"/>
      <c r="E38" s="29" t="s">
        <v>40</v>
      </c>
      <c r="F38" s="106">
        <f>ROUND((SUM(BH124:BH146)),  2)</f>
        <v>0</v>
      </c>
      <c r="G38" s="34"/>
      <c r="H38" s="34"/>
      <c r="I38" s="107">
        <v>0.15</v>
      </c>
      <c r="J38" s="106">
        <f>0</f>
        <v>0</v>
      </c>
      <c r="K38" s="34"/>
      <c r="L38" s="44"/>
      <c r="S38" s="34"/>
      <c r="T38" s="34"/>
      <c r="U38" s="34"/>
      <c r="V38" s="34"/>
      <c r="W38" s="34"/>
      <c r="X38" s="34"/>
      <c r="Y38" s="34"/>
      <c r="Z38" s="34"/>
      <c r="AA38" s="34"/>
      <c r="AB38" s="34"/>
      <c r="AC38" s="34"/>
      <c r="AD38" s="34"/>
      <c r="AE38" s="34"/>
    </row>
    <row r="39" spans="1:31" s="2" customFormat="1" ht="14.45" hidden="1" customHeight="1">
      <c r="A39" s="34"/>
      <c r="B39" s="35"/>
      <c r="C39" s="34"/>
      <c r="D39" s="34"/>
      <c r="E39" s="29" t="s">
        <v>41</v>
      </c>
      <c r="F39" s="106">
        <f>ROUND((SUM(BI124:BI146)),  2)</f>
        <v>0</v>
      </c>
      <c r="G39" s="34"/>
      <c r="H39" s="34"/>
      <c r="I39" s="107">
        <v>0</v>
      </c>
      <c r="J39" s="106">
        <f>0</f>
        <v>0</v>
      </c>
      <c r="K39" s="34"/>
      <c r="L39" s="44"/>
      <c r="S39" s="34"/>
      <c r="T39" s="34"/>
      <c r="U39" s="34"/>
      <c r="V39" s="34"/>
      <c r="W39" s="34"/>
      <c r="X39" s="34"/>
      <c r="Y39" s="34"/>
      <c r="Z39" s="34"/>
      <c r="AA39" s="34"/>
      <c r="AB39" s="34"/>
      <c r="AC39" s="34"/>
      <c r="AD39" s="34"/>
      <c r="AE39" s="34"/>
    </row>
    <row r="40" spans="1:31" s="2" customFormat="1" ht="6.95" customHeight="1">
      <c r="A40" s="34"/>
      <c r="B40" s="35"/>
      <c r="C40" s="34"/>
      <c r="D40" s="34"/>
      <c r="E40" s="34"/>
      <c r="F40" s="34"/>
      <c r="G40" s="34"/>
      <c r="H40" s="34"/>
      <c r="I40" s="34"/>
      <c r="J40" s="34"/>
      <c r="K40" s="34"/>
      <c r="L40" s="44"/>
      <c r="S40" s="34"/>
      <c r="T40" s="34"/>
      <c r="U40" s="34"/>
      <c r="V40" s="34"/>
      <c r="W40" s="34"/>
      <c r="X40" s="34"/>
      <c r="Y40" s="34"/>
      <c r="Z40" s="34"/>
      <c r="AA40" s="34"/>
      <c r="AB40" s="34"/>
      <c r="AC40" s="34"/>
      <c r="AD40" s="34"/>
      <c r="AE40" s="34"/>
    </row>
    <row r="41" spans="1:31" s="2" customFormat="1" ht="25.35" customHeight="1">
      <c r="A41" s="34"/>
      <c r="B41" s="35"/>
      <c r="C41" s="108"/>
      <c r="D41" s="109" t="s">
        <v>42</v>
      </c>
      <c r="E41" s="62"/>
      <c r="F41" s="62"/>
      <c r="G41" s="110" t="s">
        <v>43</v>
      </c>
      <c r="H41" s="111" t="s">
        <v>44</v>
      </c>
      <c r="I41" s="62"/>
      <c r="J41" s="112">
        <f>SUM(J32:J39)</f>
        <v>0</v>
      </c>
      <c r="K41" s="113"/>
      <c r="L41" s="44"/>
      <c r="S41" s="34"/>
      <c r="T41" s="34"/>
      <c r="U41" s="34"/>
      <c r="V41" s="34"/>
      <c r="W41" s="34"/>
      <c r="X41" s="34"/>
      <c r="Y41" s="34"/>
      <c r="Z41" s="34"/>
      <c r="AA41" s="34"/>
      <c r="AB41" s="34"/>
      <c r="AC41" s="34"/>
      <c r="AD41" s="34"/>
      <c r="AE41" s="34"/>
    </row>
    <row r="42" spans="1:31" s="2" customFormat="1" ht="14.45" customHeight="1">
      <c r="A42" s="34"/>
      <c r="B42" s="35"/>
      <c r="C42" s="34"/>
      <c r="D42" s="34"/>
      <c r="E42" s="34"/>
      <c r="F42" s="34"/>
      <c r="G42" s="34"/>
      <c r="H42" s="34"/>
      <c r="I42" s="34"/>
      <c r="J42" s="34"/>
      <c r="K42" s="34"/>
      <c r="L42" s="44"/>
      <c r="S42" s="34"/>
      <c r="T42" s="34"/>
      <c r="U42" s="34"/>
      <c r="V42" s="34"/>
      <c r="W42" s="34"/>
      <c r="X42" s="34"/>
      <c r="Y42" s="34"/>
      <c r="Z42" s="34"/>
      <c r="AA42" s="34"/>
      <c r="AB42" s="34"/>
      <c r="AC42" s="34"/>
      <c r="AD42" s="34"/>
      <c r="AE42" s="34"/>
    </row>
    <row r="43" spans="1:31" s="1" customFormat="1" ht="14.45" customHeight="1">
      <c r="B43" s="22"/>
      <c r="L43" s="22"/>
    </row>
    <row r="44" spans="1:31" s="1" customFormat="1" ht="14.45" customHeight="1">
      <c r="B44" s="22"/>
      <c r="L44" s="22"/>
    </row>
    <row r="45" spans="1:31" s="1" customFormat="1" ht="14.45" customHeight="1">
      <c r="B45" s="22"/>
      <c r="L45" s="22"/>
    </row>
    <row r="46" spans="1:31" s="1" customFormat="1" ht="14.45" customHeight="1">
      <c r="B46" s="22"/>
      <c r="L46" s="22"/>
    </row>
    <row r="47" spans="1:31" s="1" customFormat="1" ht="14.45" customHeight="1">
      <c r="B47" s="22"/>
      <c r="L47" s="22"/>
    </row>
    <row r="48" spans="1:31" s="1" customFormat="1" ht="14.45" customHeight="1">
      <c r="B48" s="22"/>
      <c r="L48" s="22"/>
    </row>
    <row r="49" spans="1:31" s="1" customFormat="1" ht="14.45" customHeight="1">
      <c r="B49" s="22"/>
      <c r="L49" s="22"/>
    </row>
    <row r="50" spans="1:31" s="2" customFormat="1" ht="14.45" customHeight="1">
      <c r="B50" s="44"/>
      <c r="D50" s="45" t="s">
        <v>45</v>
      </c>
      <c r="E50" s="46"/>
      <c r="F50" s="46"/>
      <c r="G50" s="45" t="s">
        <v>46</v>
      </c>
      <c r="H50" s="46"/>
      <c r="I50" s="46"/>
      <c r="J50" s="46"/>
      <c r="K50" s="46"/>
      <c r="L50" s="44"/>
    </row>
    <row r="51" spans="1:31">
      <c r="B51" s="22"/>
      <c r="L51" s="22"/>
    </row>
    <row r="52" spans="1:31">
      <c r="B52" s="22"/>
      <c r="L52" s="22"/>
    </row>
    <row r="53" spans="1:31">
      <c r="B53" s="22"/>
      <c r="L53" s="22"/>
    </row>
    <row r="54" spans="1:31">
      <c r="B54" s="22"/>
      <c r="L54" s="22"/>
    </row>
    <row r="55" spans="1:31">
      <c r="B55" s="22"/>
      <c r="L55" s="22"/>
    </row>
    <row r="56" spans="1:31">
      <c r="B56" s="22"/>
      <c r="L56" s="22"/>
    </row>
    <row r="57" spans="1:31">
      <c r="B57" s="22"/>
      <c r="L57" s="22"/>
    </row>
    <row r="58" spans="1:31">
      <c r="B58" s="22"/>
      <c r="L58" s="22"/>
    </row>
    <row r="59" spans="1:31">
      <c r="B59" s="22"/>
      <c r="L59" s="22"/>
    </row>
    <row r="60" spans="1:31">
      <c r="B60" s="22"/>
      <c r="L60" s="22"/>
    </row>
    <row r="61" spans="1:31" s="2" customFormat="1" ht="12.75">
      <c r="A61" s="34"/>
      <c r="B61" s="35"/>
      <c r="C61" s="34"/>
      <c r="D61" s="47" t="s">
        <v>47</v>
      </c>
      <c r="E61" s="37"/>
      <c r="F61" s="114" t="s">
        <v>48</v>
      </c>
      <c r="G61" s="47" t="s">
        <v>47</v>
      </c>
      <c r="H61" s="37"/>
      <c r="I61" s="37"/>
      <c r="J61" s="115" t="s">
        <v>48</v>
      </c>
      <c r="K61" s="37"/>
      <c r="L61" s="44"/>
      <c r="S61" s="34"/>
      <c r="T61" s="34"/>
      <c r="U61" s="34"/>
      <c r="V61" s="34"/>
      <c r="W61" s="34"/>
      <c r="X61" s="34"/>
      <c r="Y61" s="34"/>
      <c r="Z61" s="34"/>
      <c r="AA61" s="34"/>
      <c r="AB61" s="34"/>
      <c r="AC61" s="34"/>
      <c r="AD61" s="34"/>
      <c r="AE61" s="34"/>
    </row>
    <row r="62" spans="1:31">
      <c r="B62" s="22"/>
      <c r="L62" s="22"/>
    </row>
    <row r="63" spans="1:31">
      <c r="B63" s="22"/>
      <c r="L63" s="22"/>
    </row>
    <row r="64" spans="1:31">
      <c r="B64" s="22"/>
      <c r="L64" s="22"/>
    </row>
    <row r="65" spans="1:31" s="2" customFormat="1" ht="12.75">
      <c r="A65" s="34"/>
      <c r="B65" s="35"/>
      <c r="C65" s="34"/>
      <c r="D65" s="45" t="s">
        <v>49</v>
      </c>
      <c r="E65" s="48"/>
      <c r="F65" s="48"/>
      <c r="G65" s="45" t="s">
        <v>50</v>
      </c>
      <c r="H65" s="48"/>
      <c r="I65" s="48"/>
      <c r="J65" s="48"/>
      <c r="K65" s="48"/>
      <c r="L65" s="44"/>
      <c r="S65" s="34"/>
      <c r="T65" s="34"/>
      <c r="U65" s="34"/>
      <c r="V65" s="34"/>
      <c r="W65" s="34"/>
      <c r="X65" s="34"/>
      <c r="Y65" s="34"/>
      <c r="Z65" s="34"/>
      <c r="AA65" s="34"/>
      <c r="AB65" s="34"/>
      <c r="AC65" s="34"/>
      <c r="AD65" s="34"/>
      <c r="AE65" s="34"/>
    </row>
    <row r="66" spans="1:31">
      <c r="B66" s="22"/>
      <c r="L66" s="22"/>
    </row>
    <row r="67" spans="1:31">
      <c r="B67" s="22"/>
      <c r="L67" s="22"/>
    </row>
    <row r="68" spans="1:31">
      <c r="B68" s="22"/>
      <c r="L68" s="22"/>
    </row>
    <row r="69" spans="1:31">
      <c r="B69" s="22"/>
      <c r="L69" s="22"/>
    </row>
    <row r="70" spans="1:31">
      <c r="B70" s="22"/>
      <c r="L70" s="22"/>
    </row>
    <row r="71" spans="1:31">
      <c r="B71" s="22"/>
      <c r="L71" s="22"/>
    </row>
    <row r="72" spans="1:31">
      <c r="B72" s="22"/>
      <c r="L72" s="22"/>
    </row>
    <row r="73" spans="1:31">
      <c r="B73" s="22"/>
      <c r="L73" s="22"/>
    </row>
    <row r="74" spans="1:31">
      <c r="B74" s="22"/>
      <c r="L74" s="22"/>
    </row>
    <row r="75" spans="1:31">
      <c r="B75" s="22"/>
      <c r="L75" s="22"/>
    </row>
    <row r="76" spans="1:31" s="2" customFormat="1" ht="12.75">
      <c r="A76" s="34"/>
      <c r="B76" s="35"/>
      <c r="C76" s="34"/>
      <c r="D76" s="47" t="s">
        <v>47</v>
      </c>
      <c r="E76" s="37"/>
      <c r="F76" s="114" t="s">
        <v>48</v>
      </c>
      <c r="G76" s="47" t="s">
        <v>47</v>
      </c>
      <c r="H76" s="37"/>
      <c r="I76" s="37"/>
      <c r="J76" s="115" t="s">
        <v>48</v>
      </c>
      <c r="K76" s="37"/>
      <c r="L76" s="44"/>
      <c r="S76" s="34"/>
      <c r="T76" s="34"/>
      <c r="U76" s="34"/>
      <c r="V76" s="34"/>
      <c r="W76" s="34"/>
      <c r="X76" s="34"/>
      <c r="Y76" s="34"/>
      <c r="Z76" s="34"/>
      <c r="AA76" s="34"/>
      <c r="AB76" s="34"/>
      <c r="AC76" s="34"/>
      <c r="AD76" s="34"/>
      <c r="AE76" s="34"/>
    </row>
    <row r="77" spans="1:31" s="2" customFormat="1" ht="14.45" customHeight="1">
      <c r="A77" s="34"/>
      <c r="B77" s="49"/>
      <c r="C77" s="50"/>
      <c r="D77" s="50"/>
      <c r="E77" s="50"/>
      <c r="F77" s="50"/>
      <c r="G77" s="50"/>
      <c r="H77" s="50"/>
      <c r="I77" s="50"/>
      <c r="J77" s="50"/>
      <c r="K77" s="50"/>
      <c r="L77" s="44"/>
      <c r="S77" s="34"/>
      <c r="T77" s="34"/>
      <c r="U77" s="34"/>
      <c r="V77" s="34"/>
      <c r="W77" s="34"/>
      <c r="X77" s="34"/>
      <c r="Y77" s="34"/>
      <c r="Z77" s="34"/>
      <c r="AA77" s="34"/>
      <c r="AB77" s="34"/>
      <c r="AC77" s="34"/>
      <c r="AD77" s="34"/>
      <c r="AE77" s="34"/>
    </row>
    <row r="81" spans="1:31" s="2" customFormat="1" ht="6.95" customHeight="1">
      <c r="A81" s="34"/>
      <c r="B81" s="51"/>
      <c r="C81" s="52"/>
      <c r="D81" s="52"/>
      <c r="E81" s="52"/>
      <c r="F81" s="52"/>
      <c r="G81" s="52"/>
      <c r="H81" s="52"/>
      <c r="I81" s="52"/>
      <c r="J81" s="52"/>
      <c r="K81" s="52"/>
      <c r="L81" s="44"/>
      <c r="S81" s="34"/>
      <c r="T81" s="34"/>
      <c r="U81" s="34"/>
      <c r="V81" s="34"/>
      <c r="W81" s="34"/>
      <c r="X81" s="34"/>
      <c r="Y81" s="34"/>
      <c r="Z81" s="34"/>
      <c r="AA81" s="34"/>
      <c r="AB81" s="34"/>
      <c r="AC81" s="34"/>
      <c r="AD81" s="34"/>
      <c r="AE81" s="34"/>
    </row>
    <row r="82" spans="1:31" s="2" customFormat="1" ht="24.95" customHeight="1">
      <c r="A82" s="34"/>
      <c r="B82" s="35"/>
      <c r="C82" s="23" t="s">
        <v>129</v>
      </c>
      <c r="D82" s="34"/>
      <c r="E82" s="34"/>
      <c r="F82" s="34"/>
      <c r="G82" s="34"/>
      <c r="H82" s="34"/>
      <c r="I82" s="34"/>
      <c r="J82" s="34"/>
      <c r="K82" s="34"/>
      <c r="L82" s="44"/>
      <c r="S82" s="34"/>
      <c r="T82" s="34"/>
      <c r="U82" s="34"/>
      <c r="V82" s="34"/>
      <c r="W82" s="34"/>
      <c r="X82" s="34"/>
      <c r="Y82" s="34"/>
      <c r="Z82" s="34"/>
      <c r="AA82" s="34"/>
      <c r="AB82" s="34"/>
      <c r="AC82" s="34"/>
      <c r="AD82" s="34"/>
      <c r="AE82" s="34"/>
    </row>
    <row r="83" spans="1:31" s="2" customFormat="1" ht="6.95" customHeight="1">
      <c r="A83" s="34"/>
      <c r="B83" s="35"/>
      <c r="C83" s="34"/>
      <c r="D83" s="34"/>
      <c r="E83" s="34"/>
      <c r="F83" s="34"/>
      <c r="G83" s="34"/>
      <c r="H83" s="34"/>
      <c r="I83" s="34"/>
      <c r="J83" s="34"/>
      <c r="K83" s="34"/>
      <c r="L83" s="44"/>
      <c r="S83" s="34"/>
      <c r="T83" s="34"/>
      <c r="U83" s="34"/>
      <c r="V83" s="34"/>
      <c r="W83" s="34"/>
      <c r="X83" s="34"/>
      <c r="Y83" s="34"/>
      <c r="Z83" s="34"/>
      <c r="AA83" s="34"/>
      <c r="AB83" s="34"/>
      <c r="AC83" s="34"/>
      <c r="AD83" s="34"/>
      <c r="AE83" s="34"/>
    </row>
    <row r="84" spans="1:31" s="2" customFormat="1" ht="12" customHeight="1">
      <c r="A84" s="34"/>
      <c r="B84" s="35"/>
      <c r="C84" s="29" t="s">
        <v>16</v>
      </c>
      <c r="D84" s="34"/>
      <c r="E84" s="34"/>
      <c r="F84" s="34"/>
      <c r="G84" s="34"/>
      <c r="H84" s="34"/>
      <c r="I84" s="34"/>
      <c r="J84" s="34"/>
      <c r="K84" s="34"/>
      <c r="L84" s="44"/>
      <c r="S84" s="34"/>
      <c r="T84" s="34"/>
      <c r="U84" s="34"/>
      <c r="V84" s="34"/>
      <c r="W84" s="34"/>
      <c r="X84" s="34"/>
      <c r="Y84" s="34"/>
      <c r="Z84" s="34"/>
      <c r="AA84" s="34"/>
      <c r="AB84" s="34"/>
      <c r="AC84" s="34"/>
      <c r="AD84" s="34"/>
      <c r="AE84" s="34"/>
    </row>
    <row r="85" spans="1:31" s="2" customFormat="1" ht="16.5" customHeight="1">
      <c r="A85" s="34"/>
      <c r="B85" s="35"/>
      <c r="C85" s="34"/>
      <c r="D85" s="34"/>
      <c r="E85" s="289" t="str">
        <f>E7</f>
        <v>Oprava kolejí výhybek a nástupišť v žst. Strážnice</v>
      </c>
      <c r="F85" s="290"/>
      <c r="G85" s="290"/>
      <c r="H85" s="290"/>
      <c r="I85" s="34"/>
      <c r="J85" s="34"/>
      <c r="K85" s="34"/>
      <c r="L85" s="44"/>
      <c r="S85" s="34"/>
      <c r="T85" s="34"/>
      <c r="U85" s="34"/>
      <c r="V85" s="34"/>
      <c r="W85" s="34"/>
      <c r="X85" s="34"/>
      <c r="Y85" s="34"/>
      <c r="Z85" s="34"/>
      <c r="AA85" s="34"/>
      <c r="AB85" s="34"/>
      <c r="AC85" s="34"/>
      <c r="AD85" s="34"/>
      <c r="AE85" s="34"/>
    </row>
    <row r="86" spans="1:31" s="1" customFormat="1" ht="12" customHeight="1">
      <c r="B86" s="22"/>
      <c r="C86" s="29" t="s">
        <v>127</v>
      </c>
      <c r="L86" s="22"/>
    </row>
    <row r="87" spans="1:31" s="2" customFormat="1" ht="16.5" customHeight="1">
      <c r="A87" s="34"/>
      <c r="B87" s="35"/>
      <c r="C87" s="34"/>
      <c r="D87" s="34"/>
      <c r="E87" s="289" t="s">
        <v>1975</v>
      </c>
      <c r="F87" s="288"/>
      <c r="G87" s="288"/>
      <c r="H87" s="288"/>
      <c r="I87" s="34"/>
      <c r="J87" s="34"/>
      <c r="K87" s="34"/>
      <c r="L87" s="44"/>
      <c r="S87" s="34"/>
      <c r="T87" s="34"/>
      <c r="U87" s="34"/>
      <c r="V87" s="34"/>
      <c r="W87" s="34"/>
      <c r="X87" s="34"/>
      <c r="Y87" s="34"/>
      <c r="Z87" s="34"/>
      <c r="AA87" s="34"/>
      <c r="AB87" s="34"/>
      <c r="AC87" s="34"/>
      <c r="AD87" s="34"/>
      <c r="AE87" s="34"/>
    </row>
    <row r="88" spans="1:31" s="2" customFormat="1" ht="12" customHeight="1">
      <c r="A88" s="34"/>
      <c r="B88" s="35"/>
      <c r="C88" s="29" t="s">
        <v>1442</v>
      </c>
      <c r="D88" s="34"/>
      <c r="E88" s="34"/>
      <c r="F88" s="34"/>
      <c r="G88" s="34"/>
      <c r="H88" s="34"/>
      <c r="I88" s="34"/>
      <c r="J88" s="34"/>
      <c r="K88" s="34"/>
      <c r="L88" s="44"/>
      <c r="S88" s="34"/>
      <c r="T88" s="34"/>
      <c r="U88" s="34"/>
      <c r="V88" s="34"/>
      <c r="W88" s="34"/>
      <c r="X88" s="34"/>
      <c r="Y88" s="34"/>
      <c r="Z88" s="34"/>
      <c r="AA88" s="34"/>
      <c r="AB88" s="34"/>
      <c r="AC88" s="34"/>
      <c r="AD88" s="34"/>
      <c r="AE88" s="34"/>
    </row>
    <row r="89" spans="1:31" s="2" customFormat="1" ht="16.5" customHeight="1">
      <c r="A89" s="34"/>
      <c r="B89" s="35"/>
      <c r="C89" s="34"/>
      <c r="D89" s="34"/>
      <c r="E89" s="285" t="str">
        <f>E11</f>
        <v>02 - Zemní práce</v>
      </c>
      <c r="F89" s="288"/>
      <c r="G89" s="288"/>
      <c r="H89" s="288"/>
      <c r="I89" s="34"/>
      <c r="J89" s="34"/>
      <c r="K89" s="34"/>
      <c r="L89" s="44"/>
      <c r="S89" s="34"/>
      <c r="T89" s="34"/>
      <c r="U89" s="34"/>
      <c r="V89" s="34"/>
      <c r="W89" s="34"/>
      <c r="X89" s="34"/>
      <c r="Y89" s="34"/>
      <c r="Z89" s="34"/>
      <c r="AA89" s="34"/>
      <c r="AB89" s="34"/>
      <c r="AC89" s="34"/>
      <c r="AD89" s="34"/>
      <c r="AE89" s="34"/>
    </row>
    <row r="90" spans="1:31" s="2" customFormat="1" ht="6.95" customHeight="1">
      <c r="A90" s="34"/>
      <c r="B90" s="35"/>
      <c r="C90" s="34"/>
      <c r="D90" s="34"/>
      <c r="E90" s="34"/>
      <c r="F90" s="34"/>
      <c r="G90" s="34"/>
      <c r="H90" s="34"/>
      <c r="I90" s="34"/>
      <c r="J90" s="34"/>
      <c r="K90" s="34"/>
      <c r="L90" s="44"/>
      <c r="S90" s="34"/>
      <c r="T90" s="34"/>
      <c r="U90" s="34"/>
      <c r="V90" s="34"/>
      <c r="W90" s="34"/>
      <c r="X90" s="34"/>
      <c r="Y90" s="34"/>
      <c r="Z90" s="34"/>
      <c r="AA90" s="34"/>
      <c r="AB90" s="34"/>
      <c r="AC90" s="34"/>
      <c r="AD90" s="34"/>
      <c r="AE90" s="34"/>
    </row>
    <row r="91" spans="1:31" s="2" customFormat="1" ht="12" customHeight="1">
      <c r="A91" s="34"/>
      <c r="B91" s="35"/>
      <c r="C91" s="29" t="s">
        <v>20</v>
      </c>
      <c r="D91" s="34"/>
      <c r="E91" s="34"/>
      <c r="F91" s="27" t="str">
        <f>F14</f>
        <v xml:space="preserve"> </v>
      </c>
      <c r="G91" s="34"/>
      <c r="H91" s="34"/>
      <c r="I91" s="29" t="s">
        <v>22</v>
      </c>
      <c r="J91" s="57">
        <f>IF(J14="","",J14)</f>
        <v>45072</v>
      </c>
      <c r="K91" s="34"/>
      <c r="L91" s="44"/>
      <c r="S91" s="34"/>
      <c r="T91" s="34"/>
      <c r="U91" s="34"/>
      <c r="V91" s="34"/>
      <c r="W91" s="34"/>
      <c r="X91" s="34"/>
      <c r="Y91" s="34"/>
      <c r="Z91" s="34"/>
      <c r="AA91" s="34"/>
      <c r="AB91" s="34"/>
      <c r="AC91" s="34"/>
      <c r="AD91" s="34"/>
      <c r="AE91" s="34"/>
    </row>
    <row r="92" spans="1:31" s="2" customFormat="1" ht="6.95" customHeight="1">
      <c r="A92" s="34"/>
      <c r="B92" s="35"/>
      <c r="C92" s="34"/>
      <c r="D92" s="34"/>
      <c r="E92" s="34"/>
      <c r="F92" s="34"/>
      <c r="G92" s="34"/>
      <c r="H92" s="34"/>
      <c r="I92" s="34"/>
      <c r="J92" s="34"/>
      <c r="K92" s="34"/>
      <c r="L92" s="44"/>
      <c r="S92" s="34"/>
      <c r="T92" s="34"/>
      <c r="U92" s="34"/>
      <c r="V92" s="34"/>
      <c r="W92" s="34"/>
      <c r="X92" s="34"/>
      <c r="Y92" s="34"/>
      <c r="Z92" s="34"/>
      <c r="AA92" s="34"/>
      <c r="AB92" s="34"/>
      <c r="AC92" s="34"/>
      <c r="AD92" s="34"/>
      <c r="AE92" s="34"/>
    </row>
    <row r="93" spans="1:31" s="2" customFormat="1" ht="15.2" customHeight="1">
      <c r="A93" s="34"/>
      <c r="B93" s="35"/>
      <c r="C93" s="29" t="s">
        <v>23</v>
      </c>
      <c r="D93" s="34"/>
      <c r="E93" s="34"/>
      <c r="F93" s="27" t="str">
        <f>E17</f>
        <v xml:space="preserve"> </v>
      </c>
      <c r="G93" s="34"/>
      <c r="H93" s="34"/>
      <c r="I93" s="29" t="s">
        <v>28</v>
      </c>
      <c r="J93" s="32" t="str">
        <f>E23</f>
        <v xml:space="preserve"> </v>
      </c>
      <c r="K93" s="34"/>
      <c r="L93" s="44"/>
      <c r="S93" s="34"/>
      <c r="T93" s="34"/>
      <c r="U93" s="34"/>
      <c r="V93" s="34"/>
      <c r="W93" s="34"/>
      <c r="X93" s="34"/>
      <c r="Y93" s="34"/>
      <c r="Z93" s="34"/>
      <c r="AA93" s="34"/>
      <c r="AB93" s="34"/>
      <c r="AC93" s="34"/>
      <c r="AD93" s="34"/>
      <c r="AE93" s="34"/>
    </row>
    <row r="94" spans="1:31" s="2" customFormat="1" ht="15.2" customHeight="1">
      <c r="A94" s="34"/>
      <c r="B94" s="35"/>
      <c r="C94" s="29" t="s">
        <v>26</v>
      </c>
      <c r="D94" s="34"/>
      <c r="E94" s="34"/>
      <c r="F94" s="27" t="str">
        <f>IF(E20="","",E20)</f>
        <v>Vyplň údaj</v>
      </c>
      <c r="G94" s="34"/>
      <c r="H94" s="34"/>
      <c r="I94" s="29" t="s">
        <v>30</v>
      </c>
      <c r="J94" s="32" t="str">
        <f>E26</f>
        <v xml:space="preserve"> </v>
      </c>
      <c r="K94" s="34"/>
      <c r="L94" s="44"/>
      <c r="S94" s="34"/>
      <c r="T94" s="34"/>
      <c r="U94" s="34"/>
      <c r="V94" s="34"/>
      <c r="W94" s="34"/>
      <c r="X94" s="34"/>
      <c r="Y94" s="34"/>
      <c r="Z94" s="34"/>
      <c r="AA94" s="34"/>
      <c r="AB94" s="34"/>
      <c r="AC94" s="34"/>
      <c r="AD94" s="34"/>
      <c r="AE94" s="34"/>
    </row>
    <row r="95" spans="1:31" s="2" customFormat="1" ht="10.35" customHeight="1">
      <c r="A95" s="34"/>
      <c r="B95" s="35"/>
      <c r="C95" s="34"/>
      <c r="D95" s="34"/>
      <c r="E95" s="34"/>
      <c r="F95" s="34"/>
      <c r="G95" s="34"/>
      <c r="H95" s="34"/>
      <c r="I95" s="34"/>
      <c r="J95" s="34"/>
      <c r="K95" s="34"/>
      <c r="L95" s="44"/>
      <c r="S95" s="34"/>
      <c r="T95" s="34"/>
      <c r="U95" s="34"/>
      <c r="V95" s="34"/>
      <c r="W95" s="34"/>
      <c r="X95" s="34"/>
      <c r="Y95" s="34"/>
      <c r="Z95" s="34"/>
      <c r="AA95" s="34"/>
      <c r="AB95" s="34"/>
      <c r="AC95" s="34"/>
      <c r="AD95" s="34"/>
      <c r="AE95" s="34"/>
    </row>
    <row r="96" spans="1:31" s="2" customFormat="1" ht="29.25" customHeight="1">
      <c r="A96" s="34"/>
      <c r="B96" s="35"/>
      <c r="C96" s="116" t="s">
        <v>130</v>
      </c>
      <c r="D96" s="108"/>
      <c r="E96" s="108"/>
      <c r="F96" s="108"/>
      <c r="G96" s="108"/>
      <c r="H96" s="108"/>
      <c r="I96" s="108"/>
      <c r="J96" s="117" t="s">
        <v>131</v>
      </c>
      <c r="K96" s="108"/>
      <c r="L96" s="44"/>
      <c r="S96" s="34"/>
      <c r="T96" s="34"/>
      <c r="U96" s="34"/>
      <c r="V96" s="34"/>
      <c r="W96" s="34"/>
      <c r="X96" s="34"/>
      <c r="Y96" s="34"/>
      <c r="Z96" s="34"/>
      <c r="AA96" s="34"/>
      <c r="AB96" s="34"/>
      <c r="AC96" s="34"/>
      <c r="AD96" s="34"/>
      <c r="AE96" s="34"/>
    </row>
    <row r="97" spans="1:47" s="2" customFormat="1" ht="10.35" customHeight="1">
      <c r="A97" s="34"/>
      <c r="B97" s="35"/>
      <c r="C97" s="34"/>
      <c r="D97" s="34"/>
      <c r="E97" s="34"/>
      <c r="F97" s="34"/>
      <c r="G97" s="34"/>
      <c r="H97" s="34"/>
      <c r="I97" s="34"/>
      <c r="J97" s="34"/>
      <c r="K97" s="34"/>
      <c r="L97" s="44"/>
      <c r="S97" s="34"/>
      <c r="T97" s="34"/>
      <c r="U97" s="34"/>
      <c r="V97" s="34"/>
      <c r="W97" s="34"/>
      <c r="X97" s="34"/>
      <c r="Y97" s="34"/>
      <c r="Z97" s="34"/>
      <c r="AA97" s="34"/>
      <c r="AB97" s="34"/>
      <c r="AC97" s="34"/>
      <c r="AD97" s="34"/>
      <c r="AE97" s="34"/>
    </row>
    <row r="98" spans="1:47" s="2" customFormat="1" ht="22.9" customHeight="1">
      <c r="A98" s="34"/>
      <c r="B98" s="35"/>
      <c r="C98" s="118" t="s">
        <v>132</v>
      </c>
      <c r="D98" s="34"/>
      <c r="E98" s="34"/>
      <c r="F98" s="34"/>
      <c r="G98" s="34"/>
      <c r="H98" s="34"/>
      <c r="I98" s="34"/>
      <c r="J98" s="73">
        <f>J124</f>
        <v>0</v>
      </c>
      <c r="K98" s="34"/>
      <c r="L98" s="44"/>
      <c r="S98" s="34"/>
      <c r="T98" s="34"/>
      <c r="U98" s="34"/>
      <c r="V98" s="34"/>
      <c r="W98" s="34"/>
      <c r="X98" s="34"/>
      <c r="Y98" s="34"/>
      <c r="Z98" s="34"/>
      <c r="AA98" s="34"/>
      <c r="AB98" s="34"/>
      <c r="AC98" s="34"/>
      <c r="AD98" s="34"/>
      <c r="AE98" s="34"/>
      <c r="AU98" s="19" t="s">
        <v>133</v>
      </c>
    </row>
    <row r="99" spans="1:47" s="9" customFormat="1" ht="24.95" customHeight="1">
      <c r="B99" s="119"/>
      <c r="D99" s="120" t="s">
        <v>134</v>
      </c>
      <c r="E99" s="121"/>
      <c r="F99" s="121"/>
      <c r="G99" s="121"/>
      <c r="H99" s="121"/>
      <c r="I99" s="121"/>
      <c r="J99" s="122">
        <f>J125</f>
        <v>0</v>
      </c>
      <c r="L99" s="119"/>
    </row>
    <row r="100" spans="1:47" s="10" customFormat="1" ht="19.899999999999999" customHeight="1">
      <c r="B100" s="123"/>
      <c r="D100" s="124" t="s">
        <v>2214</v>
      </c>
      <c r="E100" s="125"/>
      <c r="F100" s="125"/>
      <c r="G100" s="125"/>
      <c r="H100" s="125"/>
      <c r="I100" s="125"/>
      <c r="J100" s="126">
        <f>J126</f>
        <v>0</v>
      </c>
      <c r="L100" s="123"/>
    </row>
    <row r="101" spans="1:47" s="9" customFormat="1" ht="24.95" customHeight="1">
      <c r="B101" s="119"/>
      <c r="D101" s="120" t="s">
        <v>1880</v>
      </c>
      <c r="E101" s="121"/>
      <c r="F101" s="121"/>
      <c r="G101" s="121"/>
      <c r="H101" s="121"/>
      <c r="I101" s="121"/>
      <c r="J101" s="122">
        <f>J127</f>
        <v>0</v>
      </c>
      <c r="L101" s="119"/>
    </row>
    <row r="102" spans="1:47" s="10" customFormat="1" ht="19.899999999999999" customHeight="1">
      <c r="B102" s="123"/>
      <c r="D102" s="124" t="s">
        <v>1881</v>
      </c>
      <c r="E102" s="125"/>
      <c r="F102" s="125"/>
      <c r="G102" s="125"/>
      <c r="H102" s="125"/>
      <c r="I102" s="125"/>
      <c r="J102" s="126">
        <f>J128</f>
        <v>0</v>
      </c>
      <c r="L102" s="123"/>
    </row>
    <row r="103" spans="1:47" s="2" customFormat="1" ht="21.75" customHeight="1">
      <c r="A103" s="34"/>
      <c r="B103" s="35"/>
      <c r="C103" s="34"/>
      <c r="D103" s="34"/>
      <c r="E103" s="34"/>
      <c r="F103" s="34"/>
      <c r="G103" s="34"/>
      <c r="H103" s="34"/>
      <c r="I103" s="34"/>
      <c r="J103" s="34"/>
      <c r="K103" s="34"/>
      <c r="L103" s="44"/>
      <c r="S103" s="34"/>
      <c r="T103" s="34"/>
      <c r="U103" s="34"/>
      <c r="V103" s="34"/>
      <c r="W103" s="34"/>
      <c r="X103" s="34"/>
      <c r="Y103" s="34"/>
      <c r="Z103" s="34"/>
      <c r="AA103" s="34"/>
      <c r="AB103" s="34"/>
      <c r="AC103" s="34"/>
      <c r="AD103" s="34"/>
      <c r="AE103" s="34"/>
    </row>
    <row r="104" spans="1:47" s="2" customFormat="1" ht="6.95" customHeight="1">
      <c r="A104" s="34"/>
      <c r="B104" s="49"/>
      <c r="C104" s="50"/>
      <c r="D104" s="50"/>
      <c r="E104" s="50"/>
      <c r="F104" s="50"/>
      <c r="G104" s="50"/>
      <c r="H104" s="50"/>
      <c r="I104" s="50"/>
      <c r="J104" s="50"/>
      <c r="K104" s="50"/>
      <c r="L104" s="44"/>
      <c r="S104" s="34"/>
      <c r="T104" s="34"/>
      <c r="U104" s="34"/>
      <c r="V104" s="34"/>
      <c r="W104" s="34"/>
      <c r="X104" s="34"/>
      <c r="Y104" s="34"/>
      <c r="Z104" s="34"/>
      <c r="AA104" s="34"/>
      <c r="AB104" s="34"/>
      <c r="AC104" s="34"/>
      <c r="AD104" s="34"/>
      <c r="AE104" s="34"/>
    </row>
    <row r="108" spans="1:47" s="2" customFormat="1" ht="6.95" customHeight="1">
      <c r="A108" s="34"/>
      <c r="B108" s="51"/>
      <c r="C108" s="52"/>
      <c r="D108" s="52"/>
      <c r="E108" s="52"/>
      <c r="F108" s="52"/>
      <c r="G108" s="52"/>
      <c r="H108" s="52"/>
      <c r="I108" s="52"/>
      <c r="J108" s="52"/>
      <c r="K108" s="52"/>
      <c r="L108" s="44"/>
      <c r="S108" s="34"/>
      <c r="T108" s="34"/>
      <c r="U108" s="34"/>
      <c r="V108" s="34"/>
      <c r="W108" s="34"/>
      <c r="X108" s="34"/>
      <c r="Y108" s="34"/>
      <c r="Z108" s="34"/>
      <c r="AA108" s="34"/>
      <c r="AB108" s="34"/>
      <c r="AC108" s="34"/>
      <c r="AD108" s="34"/>
      <c r="AE108" s="34"/>
    </row>
    <row r="109" spans="1:47" s="2" customFormat="1" ht="24.95" customHeight="1">
      <c r="A109" s="34"/>
      <c r="B109" s="35"/>
      <c r="C109" s="23" t="s">
        <v>137</v>
      </c>
      <c r="D109" s="34"/>
      <c r="E109" s="34"/>
      <c r="F109" s="34"/>
      <c r="G109" s="34"/>
      <c r="H109" s="34"/>
      <c r="I109" s="34"/>
      <c r="J109" s="34"/>
      <c r="K109" s="34"/>
      <c r="L109" s="44"/>
      <c r="S109" s="34"/>
      <c r="T109" s="34"/>
      <c r="U109" s="34"/>
      <c r="V109" s="34"/>
      <c r="W109" s="34"/>
      <c r="X109" s="34"/>
      <c r="Y109" s="34"/>
      <c r="Z109" s="34"/>
      <c r="AA109" s="34"/>
      <c r="AB109" s="34"/>
      <c r="AC109" s="34"/>
      <c r="AD109" s="34"/>
      <c r="AE109" s="34"/>
    </row>
    <row r="110" spans="1:47" s="2" customFormat="1" ht="6.95" customHeight="1">
      <c r="A110" s="34"/>
      <c r="B110" s="35"/>
      <c r="C110" s="34"/>
      <c r="D110" s="34"/>
      <c r="E110" s="34"/>
      <c r="F110" s="34"/>
      <c r="G110" s="34"/>
      <c r="H110" s="34"/>
      <c r="I110" s="34"/>
      <c r="J110" s="34"/>
      <c r="K110" s="34"/>
      <c r="L110" s="44"/>
      <c r="S110" s="34"/>
      <c r="T110" s="34"/>
      <c r="U110" s="34"/>
      <c r="V110" s="34"/>
      <c r="W110" s="34"/>
      <c r="X110" s="34"/>
      <c r="Y110" s="34"/>
      <c r="Z110" s="34"/>
      <c r="AA110" s="34"/>
      <c r="AB110" s="34"/>
      <c r="AC110" s="34"/>
      <c r="AD110" s="34"/>
      <c r="AE110" s="34"/>
    </row>
    <row r="111" spans="1:47" s="2" customFormat="1" ht="12" customHeight="1">
      <c r="A111" s="34"/>
      <c r="B111" s="35"/>
      <c r="C111" s="29" t="s">
        <v>16</v>
      </c>
      <c r="D111" s="34"/>
      <c r="E111" s="34"/>
      <c r="F111" s="34"/>
      <c r="G111" s="34"/>
      <c r="H111" s="34"/>
      <c r="I111" s="34"/>
      <c r="J111" s="34"/>
      <c r="K111" s="34"/>
      <c r="L111" s="44"/>
      <c r="S111" s="34"/>
      <c r="T111" s="34"/>
      <c r="U111" s="34"/>
      <c r="V111" s="34"/>
      <c r="W111" s="34"/>
      <c r="X111" s="34"/>
      <c r="Y111" s="34"/>
      <c r="Z111" s="34"/>
      <c r="AA111" s="34"/>
      <c r="AB111" s="34"/>
      <c r="AC111" s="34"/>
      <c r="AD111" s="34"/>
      <c r="AE111" s="34"/>
    </row>
    <row r="112" spans="1:47" s="2" customFormat="1" ht="16.5" customHeight="1">
      <c r="A112" s="34"/>
      <c r="B112" s="35"/>
      <c r="C112" s="34"/>
      <c r="D112" s="34"/>
      <c r="E112" s="289" t="str">
        <f>E7</f>
        <v>Oprava kolejí výhybek a nástupišť v žst. Strážnice</v>
      </c>
      <c r="F112" s="290"/>
      <c r="G112" s="290"/>
      <c r="H112" s="290"/>
      <c r="I112" s="34"/>
      <c r="J112" s="34"/>
      <c r="K112" s="34"/>
      <c r="L112" s="44"/>
      <c r="S112" s="34"/>
      <c r="T112" s="34"/>
      <c r="U112" s="34"/>
      <c r="V112" s="34"/>
      <c r="W112" s="34"/>
      <c r="X112" s="34"/>
      <c r="Y112" s="34"/>
      <c r="Z112" s="34"/>
      <c r="AA112" s="34"/>
      <c r="AB112" s="34"/>
      <c r="AC112" s="34"/>
      <c r="AD112" s="34"/>
      <c r="AE112" s="34"/>
    </row>
    <row r="113" spans="1:63" s="1" customFormat="1" ht="12" customHeight="1">
      <c r="B113" s="22"/>
      <c r="C113" s="29" t="s">
        <v>127</v>
      </c>
      <c r="L113" s="22"/>
    </row>
    <row r="114" spans="1:63" s="2" customFormat="1" ht="16.5" customHeight="1">
      <c r="A114" s="34"/>
      <c r="B114" s="35"/>
      <c r="C114" s="34"/>
      <c r="D114" s="34"/>
      <c r="E114" s="289" t="s">
        <v>1975</v>
      </c>
      <c r="F114" s="288"/>
      <c r="G114" s="288"/>
      <c r="H114" s="288"/>
      <c r="I114" s="34"/>
      <c r="J114" s="34"/>
      <c r="K114" s="34"/>
      <c r="L114" s="44"/>
      <c r="S114" s="34"/>
      <c r="T114" s="34"/>
      <c r="U114" s="34"/>
      <c r="V114" s="34"/>
      <c r="W114" s="34"/>
      <c r="X114" s="34"/>
      <c r="Y114" s="34"/>
      <c r="Z114" s="34"/>
      <c r="AA114" s="34"/>
      <c r="AB114" s="34"/>
      <c r="AC114" s="34"/>
      <c r="AD114" s="34"/>
      <c r="AE114" s="34"/>
    </row>
    <row r="115" spans="1:63" s="2" customFormat="1" ht="12" customHeight="1">
      <c r="A115" s="34"/>
      <c r="B115" s="35"/>
      <c r="C115" s="29" t="s">
        <v>1442</v>
      </c>
      <c r="D115" s="34"/>
      <c r="E115" s="34"/>
      <c r="F115" s="34"/>
      <c r="G115" s="34"/>
      <c r="H115" s="34"/>
      <c r="I115" s="34"/>
      <c r="J115" s="34"/>
      <c r="K115" s="34"/>
      <c r="L115" s="44"/>
      <c r="S115" s="34"/>
      <c r="T115" s="34"/>
      <c r="U115" s="34"/>
      <c r="V115" s="34"/>
      <c r="W115" s="34"/>
      <c r="X115" s="34"/>
      <c r="Y115" s="34"/>
      <c r="Z115" s="34"/>
      <c r="AA115" s="34"/>
      <c r="AB115" s="34"/>
      <c r="AC115" s="34"/>
      <c r="AD115" s="34"/>
      <c r="AE115" s="34"/>
    </row>
    <row r="116" spans="1:63" s="2" customFormat="1" ht="16.5" customHeight="1">
      <c r="A116" s="34"/>
      <c r="B116" s="35"/>
      <c r="C116" s="34"/>
      <c r="D116" s="34"/>
      <c r="E116" s="285" t="str">
        <f>E11</f>
        <v>02 - Zemní práce</v>
      </c>
      <c r="F116" s="288"/>
      <c r="G116" s="288"/>
      <c r="H116" s="288"/>
      <c r="I116" s="34"/>
      <c r="J116" s="34"/>
      <c r="K116" s="34"/>
      <c r="L116" s="44"/>
      <c r="S116" s="34"/>
      <c r="T116" s="34"/>
      <c r="U116" s="34"/>
      <c r="V116" s="34"/>
      <c r="W116" s="34"/>
      <c r="X116" s="34"/>
      <c r="Y116" s="34"/>
      <c r="Z116" s="34"/>
      <c r="AA116" s="34"/>
      <c r="AB116" s="34"/>
      <c r="AC116" s="34"/>
      <c r="AD116" s="34"/>
      <c r="AE116" s="34"/>
    </row>
    <row r="117" spans="1:63" s="2" customFormat="1" ht="6.95" customHeight="1">
      <c r="A117" s="34"/>
      <c r="B117" s="35"/>
      <c r="C117" s="34"/>
      <c r="D117" s="34"/>
      <c r="E117" s="34"/>
      <c r="F117" s="34"/>
      <c r="G117" s="34"/>
      <c r="H117" s="34"/>
      <c r="I117" s="34"/>
      <c r="J117" s="34"/>
      <c r="K117" s="34"/>
      <c r="L117" s="44"/>
      <c r="S117" s="34"/>
      <c r="T117" s="34"/>
      <c r="U117" s="34"/>
      <c r="V117" s="34"/>
      <c r="W117" s="34"/>
      <c r="X117" s="34"/>
      <c r="Y117" s="34"/>
      <c r="Z117" s="34"/>
      <c r="AA117" s="34"/>
      <c r="AB117" s="34"/>
      <c r="AC117" s="34"/>
      <c r="AD117" s="34"/>
      <c r="AE117" s="34"/>
    </row>
    <row r="118" spans="1:63" s="2" customFormat="1" ht="12" customHeight="1">
      <c r="A118" s="34"/>
      <c r="B118" s="35"/>
      <c r="C118" s="29" t="s">
        <v>20</v>
      </c>
      <c r="D118" s="34"/>
      <c r="E118" s="34"/>
      <c r="F118" s="27" t="str">
        <f>F14</f>
        <v xml:space="preserve"> </v>
      </c>
      <c r="G118" s="34"/>
      <c r="H118" s="34"/>
      <c r="I118" s="29" t="s">
        <v>22</v>
      </c>
      <c r="J118" s="57">
        <f>IF(J14="","",J14)</f>
        <v>45072</v>
      </c>
      <c r="K118" s="34"/>
      <c r="L118" s="44"/>
      <c r="S118" s="34"/>
      <c r="T118" s="34"/>
      <c r="U118" s="34"/>
      <c r="V118" s="34"/>
      <c r="W118" s="34"/>
      <c r="X118" s="34"/>
      <c r="Y118" s="34"/>
      <c r="Z118" s="34"/>
      <c r="AA118" s="34"/>
      <c r="AB118" s="34"/>
      <c r="AC118" s="34"/>
      <c r="AD118" s="34"/>
      <c r="AE118" s="34"/>
    </row>
    <row r="119" spans="1:63" s="2" customFormat="1" ht="6.95" customHeight="1">
      <c r="A119" s="34"/>
      <c r="B119" s="35"/>
      <c r="C119" s="34"/>
      <c r="D119" s="34"/>
      <c r="E119" s="34"/>
      <c r="F119" s="34"/>
      <c r="G119" s="34"/>
      <c r="H119" s="34"/>
      <c r="I119" s="34"/>
      <c r="J119" s="34"/>
      <c r="K119" s="34"/>
      <c r="L119" s="44"/>
      <c r="S119" s="34"/>
      <c r="T119" s="34"/>
      <c r="U119" s="34"/>
      <c r="V119" s="34"/>
      <c r="W119" s="34"/>
      <c r="X119" s="34"/>
      <c r="Y119" s="34"/>
      <c r="Z119" s="34"/>
      <c r="AA119" s="34"/>
      <c r="AB119" s="34"/>
      <c r="AC119" s="34"/>
      <c r="AD119" s="34"/>
      <c r="AE119" s="34"/>
    </row>
    <row r="120" spans="1:63" s="2" customFormat="1" ht="15.2" customHeight="1">
      <c r="A120" s="34"/>
      <c r="B120" s="35"/>
      <c r="C120" s="29" t="s">
        <v>23</v>
      </c>
      <c r="D120" s="34"/>
      <c r="E120" s="34"/>
      <c r="F120" s="27" t="str">
        <f>E17</f>
        <v xml:space="preserve"> </v>
      </c>
      <c r="G120" s="34"/>
      <c r="H120" s="34"/>
      <c r="I120" s="29" t="s">
        <v>28</v>
      </c>
      <c r="J120" s="32" t="str">
        <f>E23</f>
        <v xml:space="preserve"> </v>
      </c>
      <c r="K120" s="34"/>
      <c r="L120" s="44"/>
      <c r="S120" s="34"/>
      <c r="T120" s="34"/>
      <c r="U120" s="34"/>
      <c r="V120" s="34"/>
      <c r="W120" s="34"/>
      <c r="X120" s="34"/>
      <c r="Y120" s="34"/>
      <c r="Z120" s="34"/>
      <c r="AA120" s="34"/>
      <c r="AB120" s="34"/>
      <c r="AC120" s="34"/>
      <c r="AD120" s="34"/>
      <c r="AE120" s="34"/>
    </row>
    <row r="121" spans="1:63" s="2" customFormat="1" ht="15.2" customHeight="1">
      <c r="A121" s="34"/>
      <c r="B121" s="35"/>
      <c r="C121" s="29" t="s">
        <v>26</v>
      </c>
      <c r="D121" s="34"/>
      <c r="E121" s="34"/>
      <c r="F121" s="27" t="str">
        <f>IF(E20="","",E20)</f>
        <v>Vyplň údaj</v>
      </c>
      <c r="G121" s="34"/>
      <c r="H121" s="34"/>
      <c r="I121" s="29" t="s">
        <v>30</v>
      </c>
      <c r="J121" s="32" t="str">
        <f>E26</f>
        <v xml:space="preserve"> </v>
      </c>
      <c r="K121" s="34"/>
      <c r="L121" s="44"/>
      <c r="S121" s="34"/>
      <c r="T121" s="34"/>
      <c r="U121" s="34"/>
      <c r="V121" s="34"/>
      <c r="W121" s="34"/>
      <c r="X121" s="34"/>
      <c r="Y121" s="34"/>
      <c r="Z121" s="34"/>
      <c r="AA121" s="34"/>
      <c r="AB121" s="34"/>
      <c r="AC121" s="34"/>
      <c r="AD121" s="34"/>
      <c r="AE121" s="34"/>
    </row>
    <row r="122" spans="1:63" s="2" customFormat="1" ht="10.35" customHeight="1">
      <c r="A122" s="34"/>
      <c r="B122" s="35"/>
      <c r="C122" s="34"/>
      <c r="D122" s="34"/>
      <c r="E122" s="34"/>
      <c r="F122" s="34"/>
      <c r="G122" s="34"/>
      <c r="H122" s="34"/>
      <c r="I122" s="34"/>
      <c r="J122" s="34"/>
      <c r="K122" s="34"/>
      <c r="L122" s="44"/>
      <c r="S122" s="34"/>
      <c r="T122" s="34"/>
      <c r="U122" s="34"/>
      <c r="V122" s="34"/>
      <c r="W122" s="34"/>
      <c r="X122" s="34"/>
      <c r="Y122" s="34"/>
      <c r="Z122" s="34"/>
      <c r="AA122" s="34"/>
      <c r="AB122" s="34"/>
      <c r="AC122" s="34"/>
      <c r="AD122" s="34"/>
      <c r="AE122" s="34"/>
    </row>
    <row r="123" spans="1:63" s="11" customFormat="1" ht="29.25" customHeight="1">
      <c r="A123" s="127"/>
      <c r="B123" s="128"/>
      <c r="C123" s="129" t="s">
        <v>138</v>
      </c>
      <c r="D123" s="130" t="s">
        <v>57</v>
      </c>
      <c r="E123" s="130" t="s">
        <v>53</v>
      </c>
      <c r="F123" s="130" t="s">
        <v>54</v>
      </c>
      <c r="G123" s="130" t="s">
        <v>139</v>
      </c>
      <c r="H123" s="130" t="s">
        <v>140</v>
      </c>
      <c r="I123" s="130" t="s">
        <v>141</v>
      </c>
      <c r="J123" s="131" t="s">
        <v>131</v>
      </c>
      <c r="K123" s="132" t="s">
        <v>142</v>
      </c>
      <c r="L123" s="133"/>
      <c r="M123" s="64" t="s">
        <v>1</v>
      </c>
      <c r="N123" s="65" t="s">
        <v>36</v>
      </c>
      <c r="O123" s="65" t="s">
        <v>143</v>
      </c>
      <c r="P123" s="65" t="s">
        <v>144</v>
      </c>
      <c r="Q123" s="65" t="s">
        <v>145</v>
      </c>
      <c r="R123" s="65" t="s">
        <v>146</v>
      </c>
      <c r="S123" s="65" t="s">
        <v>147</v>
      </c>
      <c r="T123" s="66" t="s">
        <v>148</v>
      </c>
      <c r="U123" s="127"/>
      <c r="V123" s="127"/>
      <c r="W123" s="127"/>
      <c r="X123" s="127"/>
      <c r="Y123" s="127"/>
      <c r="Z123" s="127"/>
      <c r="AA123" s="127"/>
      <c r="AB123" s="127"/>
      <c r="AC123" s="127"/>
      <c r="AD123" s="127"/>
      <c r="AE123" s="127"/>
    </row>
    <row r="124" spans="1:63" s="2" customFormat="1" ht="22.9" customHeight="1">
      <c r="A124" s="34"/>
      <c r="B124" s="35"/>
      <c r="C124" s="71" t="s">
        <v>149</v>
      </c>
      <c r="D124" s="34"/>
      <c r="E124" s="34"/>
      <c r="F124" s="34"/>
      <c r="G124" s="34"/>
      <c r="H124" s="34"/>
      <c r="I124" s="34"/>
      <c r="J124" s="134">
        <f>BK124</f>
        <v>0</v>
      </c>
      <c r="K124" s="34"/>
      <c r="L124" s="35"/>
      <c r="M124" s="67"/>
      <c r="N124" s="58"/>
      <c r="O124" s="68"/>
      <c r="P124" s="135">
        <f>P125+P127</f>
        <v>0</v>
      </c>
      <c r="Q124" s="68"/>
      <c r="R124" s="135">
        <f>R125+R127</f>
        <v>4.9187200000000004</v>
      </c>
      <c r="S124" s="68"/>
      <c r="T124" s="136">
        <f>T125+T127</f>
        <v>9.8000000000000007</v>
      </c>
      <c r="U124" s="34"/>
      <c r="V124" s="34"/>
      <c r="W124" s="34"/>
      <c r="X124" s="34"/>
      <c r="Y124" s="34"/>
      <c r="Z124" s="34"/>
      <c r="AA124" s="34"/>
      <c r="AB124" s="34"/>
      <c r="AC124" s="34"/>
      <c r="AD124" s="34"/>
      <c r="AE124" s="34"/>
      <c r="AT124" s="19" t="s">
        <v>71</v>
      </c>
      <c r="AU124" s="19" t="s">
        <v>133</v>
      </c>
      <c r="BK124" s="137">
        <f>BK125+BK127</f>
        <v>0</v>
      </c>
    </row>
    <row r="125" spans="1:63" s="12" customFormat="1" ht="25.9" customHeight="1">
      <c r="B125" s="138"/>
      <c r="D125" s="139" t="s">
        <v>71</v>
      </c>
      <c r="E125" s="140" t="s">
        <v>150</v>
      </c>
      <c r="F125" s="140" t="s">
        <v>151</v>
      </c>
      <c r="I125" s="141"/>
      <c r="J125" s="142">
        <f>BK125</f>
        <v>0</v>
      </c>
      <c r="L125" s="138"/>
      <c r="M125" s="143"/>
      <c r="N125" s="144"/>
      <c r="O125" s="144"/>
      <c r="P125" s="145">
        <f>P126</f>
        <v>0</v>
      </c>
      <c r="Q125" s="144"/>
      <c r="R125" s="145">
        <f>R126</f>
        <v>0</v>
      </c>
      <c r="S125" s="144"/>
      <c r="T125" s="146">
        <f>T126</f>
        <v>0</v>
      </c>
      <c r="AR125" s="139" t="s">
        <v>80</v>
      </c>
      <c r="AT125" s="147" t="s">
        <v>71</v>
      </c>
      <c r="AU125" s="147" t="s">
        <v>72</v>
      </c>
      <c r="AY125" s="139" t="s">
        <v>152</v>
      </c>
      <c r="BK125" s="148">
        <f>BK126</f>
        <v>0</v>
      </c>
    </row>
    <row r="126" spans="1:63" s="12" customFormat="1" ht="22.9" customHeight="1">
      <c r="B126" s="138"/>
      <c r="D126" s="139" t="s">
        <v>71</v>
      </c>
      <c r="E126" s="149" t="s">
        <v>80</v>
      </c>
      <c r="F126" s="149" t="s">
        <v>109</v>
      </c>
      <c r="I126" s="141"/>
      <c r="J126" s="150">
        <f>BK126</f>
        <v>0</v>
      </c>
      <c r="L126" s="138"/>
      <c r="M126" s="143"/>
      <c r="N126" s="144"/>
      <c r="O126" s="144"/>
      <c r="P126" s="145">
        <v>0</v>
      </c>
      <c r="Q126" s="144"/>
      <c r="R126" s="145">
        <v>0</v>
      </c>
      <c r="S126" s="144"/>
      <c r="T126" s="146">
        <v>0</v>
      </c>
      <c r="AR126" s="139" t="s">
        <v>80</v>
      </c>
      <c r="AT126" s="147" t="s">
        <v>71</v>
      </c>
      <c r="AU126" s="147" t="s">
        <v>80</v>
      </c>
      <c r="AY126" s="139" t="s">
        <v>152</v>
      </c>
      <c r="BK126" s="148">
        <v>0</v>
      </c>
    </row>
    <row r="127" spans="1:63" s="12" customFormat="1" ht="25.9" customHeight="1">
      <c r="B127" s="138"/>
      <c r="D127" s="139" t="s">
        <v>71</v>
      </c>
      <c r="E127" s="140" t="s">
        <v>169</v>
      </c>
      <c r="F127" s="140" t="s">
        <v>1882</v>
      </c>
      <c r="I127" s="141"/>
      <c r="J127" s="142">
        <f>BK127</f>
        <v>0</v>
      </c>
      <c r="L127" s="138"/>
      <c r="M127" s="143"/>
      <c r="N127" s="144"/>
      <c r="O127" s="144"/>
      <c r="P127" s="145">
        <f>P128</f>
        <v>0</v>
      </c>
      <c r="Q127" s="144"/>
      <c r="R127" s="145">
        <f>R128</f>
        <v>4.9187200000000004</v>
      </c>
      <c r="S127" s="144"/>
      <c r="T127" s="146">
        <f>T128</f>
        <v>9.8000000000000007</v>
      </c>
      <c r="AR127" s="139" t="s">
        <v>162</v>
      </c>
      <c r="AT127" s="147" t="s">
        <v>71</v>
      </c>
      <c r="AU127" s="147" t="s">
        <v>72</v>
      </c>
      <c r="AY127" s="139" t="s">
        <v>152</v>
      </c>
      <c r="BK127" s="148">
        <f>BK128</f>
        <v>0</v>
      </c>
    </row>
    <row r="128" spans="1:63" s="12" customFormat="1" ht="22.9" customHeight="1">
      <c r="B128" s="138"/>
      <c r="D128" s="139" t="s">
        <v>71</v>
      </c>
      <c r="E128" s="149" t="s">
        <v>1883</v>
      </c>
      <c r="F128" s="149" t="s">
        <v>1884</v>
      </c>
      <c r="I128" s="141"/>
      <c r="J128" s="150">
        <f>BK128</f>
        <v>0</v>
      </c>
      <c r="L128" s="138"/>
      <c r="M128" s="143"/>
      <c r="N128" s="144"/>
      <c r="O128" s="144"/>
      <c r="P128" s="145">
        <f>SUM(P129:P146)</f>
        <v>0</v>
      </c>
      <c r="Q128" s="144"/>
      <c r="R128" s="145">
        <f>SUM(R129:R146)</f>
        <v>4.9187200000000004</v>
      </c>
      <c r="S128" s="144"/>
      <c r="T128" s="146">
        <f>SUM(T129:T146)</f>
        <v>9.8000000000000007</v>
      </c>
      <c r="AR128" s="139" t="s">
        <v>162</v>
      </c>
      <c r="AT128" s="147" t="s">
        <v>71</v>
      </c>
      <c r="AU128" s="147" t="s">
        <v>80</v>
      </c>
      <c r="AY128" s="139" t="s">
        <v>152</v>
      </c>
      <c r="BK128" s="148">
        <f>SUM(BK129:BK146)</f>
        <v>0</v>
      </c>
    </row>
    <row r="129" spans="1:65" s="2" customFormat="1" ht="16.5" customHeight="1">
      <c r="A129" s="34"/>
      <c r="B129" s="151"/>
      <c r="C129" s="152" t="s">
        <v>80</v>
      </c>
      <c r="D129" s="152" t="s">
        <v>155</v>
      </c>
      <c r="E129" s="153" t="s">
        <v>2215</v>
      </c>
      <c r="F129" s="154" t="s">
        <v>2216</v>
      </c>
      <c r="G129" s="155" t="s">
        <v>158</v>
      </c>
      <c r="H129" s="156">
        <v>4</v>
      </c>
      <c r="I129" s="157"/>
      <c r="J129" s="158">
        <f>ROUND(I129*H129,2)</f>
        <v>0</v>
      </c>
      <c r="K129" s="159"/>
      <c r="L129" s="35"/>
      <c r="M129" s="160" t="s">
        <v>1</v>
      </c>
      <c r="N129" s="161" t="s">
        <v>37</v>
      </c>
      <c r="O129" s="60"/>
      <c r="P129" s="162">
        <f>O129*H129</f>
        <v>0</v>
      </c>
      <c r="Q129" s="162">
        <v>0</v>
      </c>
      <c r="R129" s="162">
        <f>Q129*H129</f>
        <v>0</v>
      </c>
      <c r="S129" s="162">
        <v>2.4500000000000002</v>
      </c>
      <c r="T129" s="163">
        <f>S129*H129</f>
        <v>9.8000000000000007</v>
      </c>
      <c r="U129" s="34"/>
      <c r="V129" s="34"/>
      <c r="W129" s="34"/>
      <c r="X129" s="34"/>
      <c r="Y129" s="34"/>
      <c r="Z129" s="34"/>
      <c r="AA129" s="34"/>
      <c r="AB129" s="34"/>
      <c r="AC129" s="34"/>
      <c r="AD129" s="34"/>
      <c r="AE129" s="34"/>
      <c r="AR129" s="164" t="s">
        <v>80</v>
      </c>
      <c r="AT129" s="164" t="s">
        <v>155</v>
      </c>
      <c r="AU129" s="164" t="s">
        <v>82</v>
      </c>
      <c r="AY129" s="19" t="s">
        <v>152</v>
      </c>
      <c r="BE129" s="165">
        <f>IF(N129="základní",J129,0)</f>
        <v>0</v>
      </c>
      <c r="BF129" s="165">
        <f>IF(N129="snížená",J129,0)</f>
        <v>0</v>
      </c>
      <c r="BG129" s="165">
        <f>IF(N129="zákl. přenesená",J129,0)</f>
        <v>0</v>
      </c>
      <c r="BH129" s="165">
        <f>IF(N129="sníž. přenesená",J129,0)</f>
        <v>0</v>
      </c>
      <c r="BI129" s="165">
        <f>IF(N129="nulová",J129,0)</f>
        <v>0</v>
      </c>
      <c r="BJ129" s="19" t="s">
        <v>80</v>
      </c>
      <c r="BK129" s="165">
        <f>ROUND(I129*H129,2)</f>
        <v>0</v>
      </c>
      <c r="BL129" s="19" t="s">
        <v>80</v>
      </c>
      <c r="BM129" s="164" t="s">
        <v>2217</v>
      </c>
    </row>
    <row r="130" spans="1:65" s="15" customFormat="1">
      <c r="B130" s="199"/>
      <c r="D130" s="183" t="s">
        <v>440</v>
      </c>
      <c r="E130" s="200" t="s">
        <v>1</v>
      </c>
      <c r="F130" s="201" t="s">
        <v>2218</v>
      </c>
      <c r="H130" s="200" t="s">
        <v>1</v>
      </c>
      <c r="I130" s="202"/>
      <c r="L130" s="199"/>
      <c r="M130" s="203"/>
      <c r="N130" s="204"/>
      <c r="O130" s="204"/>
      <c r="P130" s="204"/>
      <c r="Q130" s="204"/>
      <c r="R130" s="204"/>
      <c r="S130" s="204"/>
      <c r="T130" s="205"/>
      <c r="AT130" s="200" t="s">
        <v>440</v>
      </c>
      <c r="AU130" s="200" t="s">
        <v>82</v>
      </c>
      <c r="AV130" s="15" t="s">
        <v>80</v>
      </c>
      <c r="AW130" s="15" t="s">
        <v>29</v>
      </c>
      <c r="AX130" s="15" t="s">
        <v>72</v>
      </c>
      <c r="AY130" s="200" t="s">
        <v>152</v>
      </c>
    </row>
    <row r="131" spans="1:65" s="13" customFormat="1">
      <c r="B131" s="182"/>
      <c r="D131" s="183" t="s">
        <v>440</v>
      </c>
      <c r="E131" s="184" t="s">
        <v>1</v>
      </c>
      <c r="F131" s="185" t="s">
        <v>2219</v>
      </c>
      <c r="H131" s="186">
        <v>2</v>
      </c>
      <c r="I131" s="187"/>
      <c r="L131" s="182"/>
      <c r="M131" s="188"/>
      <c r="N131" s="189"/>
      <c r="O131" s="189"/>
      <c r="P131" s="189"/>
      <c r="Q131" s="189"/>
      <c r="R131" s="189"/>
      <c r="S131" s="189"/>
      <c r="T131" s="190"/>
      <c r="AT131" s="184" t="s">
        <v>440</v>
      </c>
      <c r="AU131" s="184" t="s">
        <v>82</v>
      </c>
      <c r="AV131" s="13" t="s">
        <v>82</v>
      </c>
      <c r="AW131" s="13" t="s">
        <v>29</v>
      </c>
      <c r="AX131" s="13" t="s">
        <v>72</v>
      </c>
      <c r="AY131" s="184" t="s">
        <v>152</v>
      </c>
    </row>
    <row r="132" spans="1:65" s="15" customFormat="1">
      <c r="B132" s="199"/>
      <c r="D132" s="183" t="s">
        <v>440</v>
      </c>
      <c r="E132" s="200" t="s">
        <v>1</v>
      </c>
      <c r="F132" s="201" t="s">
        <v>2220</v>
      </c>
      <c r="H132" s="200" t="s">
        <v>1</v>
      </c>
      <c r="I132" s="202"/>
      <c r="L132" s="199"/>
      <c r="M132" s="203"/>
      <c r="N132" s="204"/>
      <c r="O132" s="204"/>
      <c r="P132" s="204"/>
      <c r="Q132" s="204"/>
      <c r="R132" s="204"/>
      <c r="S132" s="204"/>
      <c r="T132" s="205"/>
      <c r="AT132" s="200" t="s">
        <v>440</v>
      </c>
      <c r="AU132" s="200" t="s">
        <v>82</v>
      </c>
      <c r="AV132" s="15" t="s">
        <v>80</v>
      </c>
      <c r="AW132" s="15" t="s">
        <v>29</v>
      </c>
      <c r="AX132" s="15" t="s">
        <v>72</v>
      </c>
      <c r="AY132" s="200" t="s">
        <v>152</v>
      </c>
    </row>
    <row r="133" spans="1:65" s="13" customFormat="1">
      <c r="B133" s="182"/>
      <c r="D133" s="183" t="s">
        <v>440</v>
      </c>
      <c r="E133" s="184" t="s">
        <v>1</v>
      </c>
      <c r="F133" s="185" t="s">
        <v>82</v>
      </c>
      <c r="H133" s="186">
        <v>2</v>
      </c>
      <c r="I133" s="187"/>
      <c r="L133" s="182"/>
      <c r="M133" s="188"/>
      <c r="N133" s="189"/>
      <c r="O133" s="189"/>
      <c r="P133" s="189"/>
      <c r="Q133" s="189"/>
      <c r="R133" s="189"/>
      <c r="S133" s="189"/>
      <c r="T133" s="190"/>
      <c r="AT133" s="184" t="s">
        <v>440</v>
      </c>
      <c r="AU133" s="184" t="s">
        <v>82</v>
      </c>
      <c r="AV133" s="13" t="s">
        <v>82</v>
      </c>
      <c r="AW133" s="13" t="s">
        <v>29</v>
      </c>
      <c r="AX133" s="13" t="s">
        <v>72</v>
      </c>
      <c r="AY133" s="184" t="s">
        <v>152</v>
      </c>
    </row>
    <row r="134" spans="1:65" s="14" customFormat="1">
      <c r="B134" s="191"/>
      <c r="D134" s="183" t="s">
        <v>440</v>
      </c>
      <c r="E134" s="192" t="s">
        <v>1</v>
      </c>
      <c r="F134" s="193" t="s">
        <v>448</v>
      </c>
      <c r="H134" s="194">
        <v>4</v>
      </c>
      <c r="I134" s="195"/>
      <c r="L134" s="191"/>
      <c r="M134" s="196"/>
      <c r="N134" s="197"/>
      <c r="O134" s="197"/>
      <c r="P134" s="197"/>
      <c r="Q134" s="197"/>
      <c r="R134" s="197"/>
      <c r="S134" s="197"/>
      <c r="T134" s="198"/>
      <c r="AT134" s="192" t="s">
        <v>440</v>
      </c>
      <c r="AU134" s="192" t="s">
        <v>82</v>
      </c>
      <c r="AV134" s="14" t="s">
        <v>159</v>
      </c>
      <c r="AW134" s="14" t="s">
        <v>29</v>
      </c>
      <c r="AX134" s="14" t="s">
        <v>80</v>
      </c>
      <c r="AY134" s="192" t="s">
        <v>152</v>
      </c>
    </row>
    <row r="135" spans="1:65" s="2" customFormat="1" ht="16.5" customHeight="1">
      <c r="A135" s="34"/>
      <c r="B135" s="151"/>
      <c r="C135" s="152" t="s">
        <v>82</v>
      </c>
      <c r="D135" s="152" t="s">
        <v>155</v>
      </c>
      <c r="E135" s="153" t="s">
        <v>1925</v>
      </c>
      <c r="F135" s="154" t="s">
        <v>1926</v>
      </c>
      <c r="G135" s="155" t="s">
        <v>188</v>
      </c>
      <c r="H135" s="156">
        <v>8</v>
      </c>
      <c r="I135" s="157"/>
      <c r="J135" s="158">
        <f>ROUND(I135*H135,2)</f>
        <v>0</v>
      </c>
      <c r="K135" s="159"/>
      <c r="L135" s="35"/>
      <c r="M135" s="160" t="s">
        <v>1</v>
      </c>
      <c r="N135" s="161" t="s">
        <v>37</v>
      </c>
      <c r="O135" s="60"/>
      <c r="P135" s="162">
        <f>O135*H135</f>
        <v>0</v>
      </c>
      <c r="Q135" s="162">
        <v>0.11984</v>
      </c>
      <c r="R135" s="162">
        <f>Q135*H135</f>
        <v>0.95872000000000002</v>
      </c>
      <c r="S135" s="162">
        <v>0</v>
      </c>
      <c r="T135" s="163">
        <f>S135*H135</f>
        <v>0</v>
      </c>
      <c r="U135" s="34"/>
      <c r="V135" s="34"/>
      <c r="W135" s="34"/>
      <c r="X135" s="34"/>
      <c r="Y135" s="34"/>
      <c r="Z135" s="34"/>
      <c r="AA135" s="34"/>
      <c r="AB135" s="34"/>
      <c r="AC135" s="34"/>
      <c r="AD135" s="34"/>
      <c r="AE135" s="34"/>
      <c r="AR135" s="164" t="s">
        <v>80</v>
      </c>
      <c r="AT135" s="164" t="s">
        <v>155</v>
      </c>
      <c r="AU135" s="164" t="s">
        <v>82</v>
      </c>
      <c r="AY135" s="19" t="s">
        <v>152</v>
      </c>
      <c r="BE135" s="165">
        <f>IF(N135="základní",J135,0)</f>
        <v>0</v>
      </c>
      <c r="BF135" s="165">
        <f>IF(N135="snížená",J135,0)</f>
        <v>0</v>
      </c>
      <c r="BG135" s="165">
        <f>IF(N135="zákl. přenesená",J135,0)</f>
        <v>0</v>
      </c>
      <c r="BH135" s="165">
        <f>IF(N135="sníž. přenesená",J135,0)</f>
        <v>0</v>
      </c>
      <c r="BI135" s="165">
        <f>IF(N135="nulová",J135,0)</f>
        <v>0</v>
      </c>
      <c r="BJ135" s="19" t="s">
        <v>80</v>
      </c>
      <c r="BK135" s="165">
        <f>ROUND(I135*H135,2)</f>
        <v>0</v>
      </c>
      <c r="BL135" s="19" t="s">
        <v>80</v>
      </c>
      <c r="BM135" s="164" t="s">
        <v>2221</v>
      </c>
    </row>
    <row r="136" spans="1:65" s="2" customFormat="1" ht="33" customHeight="1">
      <c r="A136" s="34"/>
      <c r="B136" s="151"/>
      <c r="C136" s="152" t="s">
        <v>162</v>
      </c>
      <c r="D136" s="152" t="s">
        <v>155</v>
      </c>
      <c r="E136" s="153" t="s">
        <v>1885</v>
      </c>
      <c r="F136" s="154" t="s">
        <v>1886</v>
      </c>
      <c r="G136" s="155" t="s">
        <v>158</v>
      </c>
      <c r="H136" s="156">
        <v>9</v>
      </c>
      <c r="I136" s="157"/>
      <c r="J136" s="158">
        <f>ROUND(I136*H136,2)</f>
        <v>0</v>
      </c>
      <c r="K136" s="159"/>
      <c r="L136" s="35"/>
      <c r="M136" s="160" t="s">
        <v>1</v>
      </c>
      <c r="N136" s="161" t="s">
        <v>37</v>
      </c>
      <c r="O136" s="60"/>
      <c r="P136" s="162">
        <f>O136*H136</f>
        <v>0</v>
      </c>
      <c r="Q136" s="162">
        <v>0</v>
      </c>
      <c r="R136" s="162">
        <f>Q136*H136</f>
        <v>0</v>
      </c>
      <c r="S136" s="162">
        <v>0</v>
      </c>
      <c r="T136" s="163">
        <f>S136*H136</f>
        <v>0</v>
      </c>
      <c r="U136" s="34"/>
      <c r="V136" s="34"/>
      <c r="W136" s="34"/>
      <c r="X136" s="34"/>
      <c r="Y136" s="34"/>
      <c r="Z136" s="34"/>
      <c r="AA136" s="34"/>
      <c r="AB136" s="34"/>
      <c r="AC136" s="34"/>
      <c r="AD136" s="34"/>
      <c r="AE136" s="34"/>
      <c r="AR136" s="164" t="s">
        <v>159</v>
      </c>
      <c r="AT136" s="164" t="s">
        <v>155</v>
      </c>
      <c r="AU136" s="164" t="s">
        <v>82</v>
      </c>
      <c r="AY136" s="19" t="s">
        <v>152</v>
      </c>
      <c r="BE136" s="165">
        <f>IF(N136="základní",J136,0)</f>
        <v>0</v>
      </c>
      <c r="BF136" s="165">
        <f>IF(N136="snížená",J136,0)</f>
        <v>0</v>
      </c>
      <c r="BG136" s="165">
        <f>IF(N136="zákl. přenesená",J136,0)</f>
        <v>0</v>
      </c>
      <c r="BH136" s="165">
        <f>IF(N136="sníž. přenesená",J136,0)</f>
        <v>0</v>
      </c>
      <c r="BI136" s="165">
        <f>IF(N136="nulová",J136,0)</f>
        <v>0</v>
      </c>
      <c r="BJ136" s="19" t="s">
        <v>80</v>
      </c>
      <c r="BK136" s="165">
        <f>ROUND(I136*H136,2)</f>
        <v>0</v>
      </c>
      <c r="BL136" s="19" t="s">
        <v>159</v>
      </c>
      <c r="BM136" s="164" t="s">
        <v>2222</v>
      </c>
    </row>
    <row r="137" spans="1:65" s="15" customFormat="1">
      <c r="B137" s="199"/>
      <c r="D137" s="183" t="s">
        <v>440</v>
      </c>
      <c r="E137" s="200" t="s">
        <v>1</v>
      </c>
      <c r="F137" s="201" t="s">
        <v>2223</v>
      </c>
      <c r="H137" s="200" t="s">
        <v>1</v>
      </c>
      <c r="I137" s="202"/>
      <c r="L137" s="199"/>
      <c r="M137" s="203"/>
      <c r="N137" s="204"/>
      <c r="O137" s="204"/>
      <c r="P137" s="204"/>
      <c r="Q137" s="204"/>
      <c r="R137" s="204"/>
      <c r="S137" s="204"/>
      <c r="T137" s="205"/>
      <c r="AT137" s="200" t="s">
        <v>440</v>
      </c>
      <c r="AU137" s="200" t="s">
        <v>82</v>
      </c>
      <c r="AV137" s="15" t="s">
        <v>80</v>
      </c>
      <c r="AW137" s="15" t="s">
        <v>29</v>
      </c>
      <c r="AX137" s="15" t="s">
        <v>72</v>
      </c>
      <c r="AY137" s="200" t="s">
        <v>152</v>
      </c>
    </row>
    <row r="138" spans="1:65" s="13" customFormat="1">
      <c r="B138" s="182"/>
      <c r="D138" s="183" t="s">
        <v>440</v>
      </c>
      <c r="E138" s="184" t="s">
        <v>1</v>
      </c>
      <c r="F138" s="185" t="s">
        <v>2224</v>
      </c>
      <c r="H138" s="186">
        <v>6</v>
      </c>
      <c r="I138" s="187"/>
      <c r="L138" s="182"/>
      <c r="M138" s="188"/>
      <c r="N138" s="189"/>
      <c r="O138" s="189"/>
      <c r="P138" s="189"/>
      <c r="Q138" s="189"/>
      <c r="R138" s="189"/>
      <c r="S138" s="189"/>
      <c r="T138" s="190"/>
      <c r="AT138" s="184" t="s">
        <v>440</v>
      </c>
      <c r="AU138" s="184" t="s">
        <v>82</v>
      </c>
      <c r="AV138" s="13" t="s">
        <v>82</v>
      </c>
      <c r="AW138" s="13" t="s">
        <v>29</v>
      </c>
      <c r="AX138" s="13" t="s">
        <v>72</v>
      </c>
      <c r="AY138" s="184" t="s">
        <v>152</v>
      </c>
    </row>
    <row r="139" spans="1:65" s="15" customFormat="1">
      <c r="B139" s="199"/>
      <c r="D139" s="183" t="s">
        <v>440</v>
      </c>
      <c r="E139" s="200" t="s">
        <v>1</v>
      </c>
      <c r="F139" s="201" t="s">
        <v>2225</v>
      </c>
      <c r="H139" s="200" t="s">
        <v>1</v>
      </c>
      <c r="I139" s="202"/>
      <c r="L139" s="199"/>
      <c r="M139" s="203"/>
      <c r="N139" s="204"/>
      <c r="O139" s="204"/>
      <c r="P139" s="204"/>
      <c r="Q139" s="204"/>
      <c r="R139" s="204"/>
      <c r="S139" s="204"/>
      <c r="T139" s="205"/>
      <c r="AT139" s="200" t="s">
        <v>440</v>
      </c>
      <c r="AU139" s="200" t="s">
        <v>82</v>
      </c>
      <c r="AV139" s="15" t="s">
        <v>80</v>
      </c>
      <c r="AW139" s="15" t="s">
        <v>29</v>
      </c>
      <c r="AX139" s="15" t="s">
        <v>72</v>
      </c>
      <c r="AY139" s="200" t="s">
        <v>152</v>
      </c>
    </row>
    <row r="140" spans="1:65" s="13" customFormat="1">
      <c r="B140" s="182"/>
      <c r="D140" s="183" t="s">
        <v>440</v>
      </c>
      <c r="E140" s="184" t="s">
        <v>1</v>
      </c>
      <c r="F140" s="185" t="s">
        <v>2226</v>
      </c>
      <c r="H140" s="186">
        <v>3</v>
      </c>
      <c r="I140" s="187"/>
      <c r="L140" s="182"/>
      <c r="M140" s="188"/>
      <c r="N140" s="189"/>
      <c r="O140" s="189"/>
      <c r="P140" s="189"/>
      <c r="Q140" s="189"/>
      <c r="R140" s="189"/>
      <c r="S140" s="189"/>
      <c r="T140" s="190"/>
      <c r="AT140" s="184" t="s">
        <v>440</v>
      </c>
      <c r="AU140" s="184" t="s">
        <v>82</v>
      </c>
      <c r="AV140" s="13" t="s">
        <v>82</v>
      </c>
      <c r="AW140" s="13" t="s">
        <v>29</v>
      </c>
      <c r="AX140" s="13" t="s">
        <v>72</v>
      </c>
      <c r="AY140" s="184" t="s">
        <v>152</v>
      </c>
    </row>
    <row r="141" spans="1:65" s="14" customFormat="1">
      <c r="B141" s="191"/>
      <c r="D141" s="183" t="s">
        <v>440</v>
      </c>
      <c r="E141" s="192" t="s">
        <v>1</v>
      </c>
      <c r="F141" s="193" t="s">
        <v>448</v>
      </c>
      <c r="H141" s="194">
        <v>9</v>
      </c>
      <c r="I141" s="195"/>
      <c r="L141" s="191"/>
      <c r="M141" s="196"/>
      <c r="N141" s="197"/>
      <c r="O141" s="197"/>
      <c r="P141" s="197"/>
      <c r="Q141" s="197"/>
      <c r="R141" s="197"/>
      <c r="S141" s="197"/>
      <c r="T141" s="198"/>
      <c r="AT141" s="192" t="s">
        <v>440</v>
      </c>
      <c r="AU141" s="192" t="s">
        <v>82</v>
      </c>
      <c r="AV141" s="14" t="s">
        <v>159</v>
      </c>
      <c r="AW141" s="14" t="s">
        <v>29</v>
      </c>
      <c r="AX141" s="14" t="s">
        <v>80</v>
      </c>
      <c r="AY141" s="192" t="s">
        <v>152</v>
      </c>
    </row>
    <row r="142" spans="1:65" s="2" customFormat="1" ht="37.9" customHeight="1">
      <c r="A142" s="34"/>
      <c r="B142" s="151"/>
      <c r="C142" s="152" t="s">
        <v>159</v>
      </c>
      <c r="D142" s="152" t="s">
        <v>155</v>
      </c>
      <c r="E142" s="153" t="s">
        <v>1898</v>
      </c>
      <c r="F142" s="154" t="s">
        <v>1899</v>
      </c>
      <c r="G142" s="155" t="s">
        <v>176</v>
      </c>
      <c r="H142" s="156">
        <v>50</v>
      </c>
      <c r="I142" s="157"/>
      <c r="J142" s="158">
        <f>ROUND(I142*H142,2)</f>
        <v>0</v>
      </c>
      <c r="K142" s="159"/>
      <c r="L142" s="35"/>
      <c r="M142" s="160" t="s">
        <v>1</v>
      </c>
      <c r="N142" s="161" t="s">
        <v>37</v>
      </c>
      <c r="O142" s="60"/>
      <c r="P142" s="162">
        <f>O142*H142</f>
        <v>0</v>
      </c>
      <c r="Q142" s="162">
        <v>0</v>
      </c>
      <c r="R142" s="162">
        <f>Q142*H142</f>
        <v>0</v>
      </c>
      <c r="S142" s="162">
        <v>0</v>
      </c>
      <c r="T142" s="163">
        <f>S142*H142</f>
        <v>0</v>
      </c>
      <c r="U142" s="34"/>
      <c r="V142" s="34"/>
      <c r="W142" s="34"/>
      <c r="X142" s="34"/>
      <c r="Y142" s="34"/>
      <c r="Z142" s="34"/>
      <c r="AA142" s="34"/>
      <c r="AB142" s="34"/>
      <c r="AC142" s="34"/>
      <c r="AD142" s="34"/>
      <c r="AE142" s="34"/>
      <c r="AR142" s="164" t="s">
        <v>391</v>
      </c>
      <c r="AT142" s="164" t="s">
        <v>155</v>
      </c>
      <c r="AU142" s="164" t="s">
        <v>82</v>
      </c>
      <c r="AY142" s="19" t="s">
        <v>152</v>
      </c>
      <c r="BE142" s="165">
        <f>IF(N142="základní",J142,0)</f>
        <v>0</v>
      </c>
      <c r="BF142" s="165">
        <f>IF(N142="snížená",J142,0)</f>
        <v>0</v>
      </c>
      <c r="BG142" s="165">
        <f>IF(N142="zákl. přenesená",J142,0)</f>
        <v>0</v>
      </c>
      <c r="BH142" s="165">
        <f>IF(N142="sníž. přenesená",J142,0)</f>
        <v>0</v>
      </c>
      <c r="BI142" s="165">
        <f>IF(N142="nulová",J142,0)</f>
        <v>0</v>
      </c>
      <c r="BJ142" s="19" t="s">
        <v>80</v>
      </c>
      <c r="BK142" s="165">
        <f>ROUND(I142*H142,2)</f>
        <v>0</v>
      </c>
      <c r="BL142" s="19" t="s">
        <v>391</v>
      </c>
      <c r="BM142" s="164" t="s">
        <v>2227</v>
      </c>
    </row>
    <row r="143" spans="1:65" s="2" customFormat="1" ht="33" customHeight="1">
      <c r="A143" s="34"/>
      <c r="B143" s="151"/>
      <c r="C143" s="152" t="s">
        <v>153</v>
      </c>
      <c r="D143" s="152" t="s">
        <v>155</v>
      </c>
      <c r="E143" s="153" t="s">
        <v>1906</v>
      </c>
      <c r="F143" s="154" t="s">
        <v>1907</v>
      </c>
      <c r="G143" s="155" t="s">
        <v>176</v>
      </c>
      <c r="H143" s="156">
        <v>50</v>
      </c>
      <c r="I143" s="157"/>
      <c r="J143" s="158">
        <f>ROUND(I143*H143,2)</f>
        <v>0</v>
      </c>
      <c r="K143" s="159"/>
      <c r="L143" s="35"/>
      <c r="M143" s="160" t="s">
        <v>1</v>
      </c>
      <c r="N143" s="161" t="s">
        <v>37</v>
      </c>
      <c r="O143" s="60"/>
      <c r="P143" s="162">
        <f>O143*H143</f>
        <v>0</v>
      </c>
      <c r="Q143" s="162">
        <v>0</v>
      </c>
      <c r="R143" s="162">
        <f>Q143*H143</f>
        <v>0</v>
      </c>
      <c r="S143" s="162">
        <v>0</v>
      </c>
      <c r="T143" s="163">
        <f>S143*H143</f>
        <v>0</v>
      </c>
      <c r="U143" s="34"/>
      <c r="V143" s="34"/>
      <c r="W143" s="34"/>
      <c r="X143" s="34"/>
      <c r="Y143" s="34"/>
      <c r="Z143" s="34"/>
      <c r="AA143" s="34"/>
      <c r="AB143" s="34"/>
      <c r="AC143" s="34"/>
      <c r="AD143" s="34"/>
      <c r="AE143" s="34"/>
      <c r="AR143" s="164" t="s">
        <v>391</v>
      </c>
      <c r="AT143" s="164" t="s">
        <v>155</v>
      </c>
      <c r="AU143" s="164" t="s">
        <v>82</v>
      </c>
      <c r="AY143" s="19" t="s">
        <v>152</v>
      </c>
      <c r="BE143" s="165">
        <f>IF(N143="základní",J143,0)</f>
        <v>0</v>
      </c>
      <c r="BF143" s="165">
        <f>IF(N143="snížená",J143,0)</f>
        <v>0</v>
      </c>
      <c r="BG143" s="165">
        <f>IF(N143="zákl. přenesená",J143,0)</f>
        <v>0</v>
      </c>
      <c r="BH143" s="165">
        <f>IF(N143="sníž. přenesená",J143,0)</f>
        <v>0</v>
      </c>
      <c r="BI143" s="165">
        <f>IF(N143="nulová",J143,0)</f>
        <v>0</v>
      </c>
      <c r="BJ143" s="19" t="s">
        <v>80</v>
      </c>
      <c r="BK143" s="165">
        <f>ROUND(I143*H143,2)</f>
        <v>0</v>
      </c>
      <c r="BL143" s="19" t="s">
        <v>391</v>
      </c>
      <c r="BM143" s="164" t="s">
        <v>2228</v>
      </c>
    </row>
    <row r="144" spans="1:65" s="2" customFormat="1" ht="24.2" customHeight="1">
      <c r="A144" s="34"/>
      <c r="B144" s="151"/>
      <c r="C144" s="152" t="s">
        <v>173</v>
      </c>
      <c r="D144" s="152" t="s">
        <v>155</v>
      </c>
      <c r="E144" s="153" t="s">
        <v>1890</v>
      </c>
      <c r="F144" s="154" t="s">
        <v>1891</v>
      </c>
      <c r="G144" s="155" t="s">
        <v>158</v>
      </c>
      <c r="H144" s="156">
        <v>9</v>
      </c>
      <c r="I144" s="157"/>
      <c r="J144" s="158">
        <f>ROUND(I144*H144,2)</f>
        <v>0</v>
      </c>
      <c r="K144" s="159"/>
      <c r="L144" s="35"/>
      <c r="M144" s="160" t="s">
        <v>1</v>
      </c>
      <c r="N144" s="161" t="s">
        <v>37</v>
      </c>
      <c r="O144" s="60"/>
      <c r="P144" s="162">
        <f>O144*H144</f>
        <v>0</v>
      </c>
      <c r="Q144" s="162">
        <v>0</v>
      </c>
      <c r="R144" s="162">
        <f>Q144*H144</f>
        <v>0</v>
      </c>
      <c r="S144" s="162">
        <v>0</v>
      </c>
      <c r="T144" s="163">
        <f>S144*H144</f>
        <v>0</v>
      </c>
      <c r="U144" s="34"/>
      <c r="V144" s="34"/>
      <c r="W144" s="34"/>
      <c r="X144" s="34"/>
      <c r="Y144" s="34"/>
      <c r="Z144" s="34"/>
      <c r="AA144" s="34"/>
      <c r="AB144" s="34"/>
      <c r="AC144" s="34"/>
      <c r="AD144" s="34"/>
      <c r="AE144" s="34"/>
      <c r="AR144" s="164" t="s">
        <v>159</v>
      </c>
      <c r="AT144" s="164" t="s">
        <v>155</v>
      </c>
      <c r="AU144" s="164" t="s">
        <v>82</v>
      </c>
      <c r="AY144" s="19" t="s">
        <v>152</v>
      </c>
      <c r="BE144" s="165">
        <f>IF(N144="základní",J144,0)</f>
        <v>0</v>
      </c>
      <c r="BF144" s="165">
        <f>IF(N144="snížená",J144,0)</f>
        <v>0</v>
      </c>
      <c r="BG144" s="165">
        <f>IF(N144="zákl. přenesená",J144,0)</f>
        <v>0</v>
      </c>
      <c r="BH144" s="165">
        <f>IF(N144="sníž. přenesená",J144,0)</f>
        <v>0</v>
      </c>
      <c r="BI144" s="165">
        <f>IF(N144="nulová",J144,0)</f>
        <v>0</v>
      </c>
      <c r="BJ144" s="19" t="s">
        <v>80</v>
      </c>
      <c r="BK144" s="165">
        <f>ROUND(I144*H144,2)</f>
        <v>0</v>
      </c>
      <c r="BL144" s="19" t="s">
        <v>159</v>
      </c>
      <c r="BM144" s="164" t="s">
        <v>2229</v>
      </c>
    </row>
    <row r="145" spans="1:65" s="2" customFormat="1" ht="16.5" customHeight="1">
      <c r="A145" s="34"/>
      <c r="B145" s="151"/>
      <c r="C145" s="166" t="s">
        <v>178</v>
      </c>
      <c r="D145" s="166" t="s">
        <v>169</v>
      </c>
      <c r="E145" s="167" t="s">
        <v>2230</v>
      </c>
      <c r="F145" s="168" t="s">
        <v>2231</v>
      </c>
      <c r="G145" s="169" t="s">
        <v>424</v>
      </c>
      <c r="H145" s="170">
        <v>3.96</v>
      </c>
      <c r="I145" s="171"/>
      <c r="J145" s="172">
        <f>ROUND(I145*H145,2)</f>
        <v>0</v>
      </c>
      <c r="K145" s="173"/>
      <c r="L145" s="174"/>
      <c r="M145" s="175" t="s">
        <v>1</v>
      </c>
      <c r="N145" s="176" t="s">
        <v>37</v>
      </c>
      <c r="O145" s="60"/>
      <c r="P145" s="162">
        <f>O145*H145</f>
        <v>0</v>
      </c>
      <c r="Q145" s="162">
        <v>1</v>
      </c>
      <c r="R145" s="162">
        <f>Q145*H145</f>
        <v>3.96</v>
      </c>
      <c r="S145" s="162">
        <v>0</v>
      </c>
      <c r="T145" s="163">
        <f>S145*H145</f>
        <v>0</v>
      </c>
      <c r="U145" s="34"/>
      <c r="V145" s="34"/>
      <c r="W145" s="34"/>
      <c r="X145" s="34"/>
      <c r="Y145" s="34"/>
      <c r="Z145" s="34"/>
      <c r="AA145" s="34"/>
      <c r="AB145" s="34"/>
      <c r="AC145" s="34"/>
      <c r="AD145" s="34"/>
      <c r="AE145" s="34"/>
      <c r="AR145" s="164" t="s">
        <v>168</v>
      </c>
      <c r="AT145" s="164" t="s">
        <v>169</v>
      </c>
      <c r="AU145" s="164" t="s">
        <v>82</v>
      </c>
      <c r="AY145" s="19" t="s">
        <v>152</v>
      </c>
      <c r="BE145" s="165">
        <f>IF(N145="základní",J145,0)</f>
        <v>0</v>
      </c>
      <c r="BF145" s="165">
        <f>IF(N145="snížená",J145,0)</f>
        <v>0</v>
      </c>
      <c r="BG145" s="165">
        <f>IF(N145="zákl. přenesená",J145,0)</f>
        <v>0</v>
      </c>
      <c r="BH145" s="165">
        <f>IF(N145="sníž. přenesená",J145,0)</f>
        <v>0</v>
      </c>
      <c r="BI145" s="165">
        <f>IF(N145="nulová",J145,0)</f>
        <v>0</v>
      </c>
      <c r="BJ145" s="19" t="s">
        <v>80</v>
      </c>
      <c r="BK145" s="165">
        <f>ROUND(I145*H145,2)</f>
        <v>0</v>
      </c>
      <c r="BL145" s="19" t="s">
        <v>159</v>
      </c>
      <c r="BM145" s="164" t="s">
        <v>2232</v>
      </c>
    </row>
    <row r="146" spans="1:65" s="13" customFormat="1">
      <c r="B146" s="182"/>
      <c r="D146" s="183" t="s">
        <v>440</v>
      </c>
      <c r="E146" s="184" t="s">
        <v>1</v>
      </c>
      <c r="F146" s="185" t="s">
        <v>2233</v>
      </c>
      <c r="H146" s="186">
        <v>3.96</v>
      </c>
      <c r="I146" s="187"/>
      <c r="L146" s="182"/>
      <c r="M146" s="231"/>
      <c r="N146" s="232"/>
      <c r="O146" s="232"/>
      <c r="P146" s="232"/>
      <c r="Q146" s="232"/>
      <c r="R146" s="232"/>
      <c r="S146" s="232"/>
      <c r="T146" s="233"/>
      <c r="AT146" s="184" t="s">
        <v>440</v>
      </c>
      <c r="AU146" s="184" t="s">
        <v>82</v>
      </c>
      <c r="AV146" s="13" t="s">
        <v>82</v>
      </c>
      <c r="AW146" s="13" t="s">
        <v>29</v>
      </c>
      <c r="AX146" s="13" t="s">
        <v>80</v>
      </c>
      <c r="AY146" s="184" t="s">
        <v>152</v>
      </c>
    </row>
    <row r="147" spans="1:65" s="2" customFormat="1" ht="6.95" customHeight="1">
      <c r="A147" s="34"/>
      <c r="B147" s="49"/>
      <c r="C147" s="50"/>
      <c r="D147" s="50"/>
      <c r="E147" s="50"/>
      <c r="F147" s="50"/>
      <c r="G147" s="50"/>
      <c r="H147" s="50"/>
      <c r="I147" s="50"/>
      <c r="J147" s="50"/>
      <c r="K147" s="50"/>
      <c r="L147" s="35"/>
      <c r="M147" s="34"/>
      <c r="O147" s="34"/>
      <c r="P147" s="34"/>
      <c r="Q147" s="34"/>
      <c r="R147" s="34"/>
      <c r="S147" s="34"/>
      <c r="T147" s="34"/>
      <c r="U147" s="34"/>
      <c r="V147" s="34"/>
      <c r="W147" s="34"/>
      <c r="X147" s="34"/>
      <c r="Y147" s="34"/>
      <c r="Z147" s="34"/>
      <c r="AA147" s="34"/>
      <c r="AB147" s="34"/>
      <c r="AC147" s="34"/>
      <c r="AD147" s="34"/>
      <c r="AE147" s="34"/>
    </row>
  </sheetData>
  <autoFilter ref="C123:K146" xr:uid="{00000000-0009-0000-0000-00000C000000}"/>
  <mergeCells count="12">
    <mergeCell ref="E116:H116"/>
    <mergeCell ref="L2:V2"/>
    <mergeCell ref="E85:H85"/>
    <mergeCell ref="E87:H87"/>
    <mergeCell ref="E89:H89"/>
    <mergeCell ref="E112:H112"/>
    <mergeCell ref="E114:H114"/>
    <mergeCell ref="E7:H7"/>
    <mergeCell ref="E9:H9"/>
    <mergeCell ref="E11:H11"/>
    <mergeCell ref="E20:H20"/>
    <mergeCell ref="E29:H29"/>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2:BM139"/>
  <sheetViews>
    <sheetView showGridLines="0" workbookViewId="0">
      <selection activeCell="W131" sqref="W131"/>
    </sheetView>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4" style="1" customWidth="1"/>
    <col min="9" max="9" width="15.83203125" style="1" customWidth="1"/>
    <col min="10" max="10" width="22.33203125" style="1" customWidth="1"/>
    <col min="11" max="11" width="22.33203125" style="1" hidden="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55" t="s">
        <v>5</v>
      </c>
      <c r="M2" s="256"/>
      <c r="N2" s="256"/>
      <c r="O2" s="256"/>
      <c r="P2" s="256"/>
      <c r="Q2" s="256"/>
      <c r="R2" s="256"/>
      <c r="S2" s="256"/>
      <c r="T2" s="256"/>
      <c r="U2" s="256"/>
      <c r="V2" s="256"/>
      <c r="AT2" s="19" t="s">
        <v>119</v>
      </c>
    </row>
    <row r="3" spans="1:46" s="1" customFormat="1" ht="6.95" customHeight="1">
      <c r="B3" s="20"/>
      <c r="C3" s="21"/>
      <c r="D3" s="21"/>
      <c r="E3" s="21"/>
      <c r="F3" s="21"/>
      <c r="G3" s="21"/>
      <c r="H3" s="21"/>
      <c r="I3" s="21"/>
      <c r="J3" s="21"/>
      <c r="K3" s="21"/>
      <c r="L3" s="22"/>
      <c r="AT3" s="19" t="s">
        <v>82</v>
      </c>
    </row>
    <row r="4" spans="1:46" s="1" customFormat="1" ht="24.95" customHeight="1">
      <c r="B4" s="22"/>
      <c r="D4" s="23" t="s">
        <v>126</v>
      </c>
      <c r="L4" s="22"/>
      <c r="M4" s="100" t="s">
        <v>10</v>
      </c>
      <c r="AT4" s="19" t="s">
        <v>3</v>
      </c>
    </row>
    <row r="5" spans="1:46" s="1" customFormat="1" ht="6.95" customHeight="1">
      <c r="B5" s="22"/>
      <c r="L5" s="22"/>
    </row>
    <row r="6" spans="1:46" s="1" customFormat="1" ht="12" customHeight="1">
      <c r="B6" s="22"/>
      <c r="D6" s="29" t="s">
        <v>16</v>
      </c>
      <c r="L6" s="22"/>
    </row>
    <row r="7" spans="1:46" s="1" customFormat="1" ht="16.5" customHeight="1">
      <c r="B7" s="22"/>
      <c r="E7" s="289" t="str">
        <f>'Rekapitulace stavby'!K6</f>
        <v>Oprava kolejí výhybek a nástupišť v žst. Strážnice</v>
      </c>
      <c r="F7" s="290"/>
      <c r="G7" s="290"/>
      <c r="H7" s="290"/>
      <c r="L7" s="22"/>
    </row>
    <row r="8" spans="1:46" s="1" customFormat="1" ht="12" customHeight="1">
      <c r="B8" s="22"/>
      <c r="D8" s="29" t="s">
        <v>127</v>
      </c>
      <c r="L8" s="22"/>
    </row>
    <row r="9" spans="1:46" s="2" customFormat="1" ht="16.5" customHeight="1">
      <c r="A9" s="34"/>
      <c r="B9" s="35"/>
      <c r="C9" s="34"/>
      <c r="D9" s="34"/>
      <c r="E9" s="289" t="s">
        <v>1975</v>
      </c>
      <c r="F9" s="288"/>
      <c r="G9" s="288"/>
      <c r="H9" s="288"/>
      <c r="I9" s="34"/>
      <c r="J9" s="34"/>
      <c r="K9" s="34"/>
      <c r="L9" s="44"/>
      <c r="S9" s="34"/>
      <c r="T9" s="34"/>
      <c r="U9" s="34"/>
      <c r="V9" s="34"/>
      <c r="W9" s="34"/>
      <c r="X9" s="34"/>
      <c r="Y9" s="34"/>
      <c r="Z9" s="34"/>
      <c r="AA9" s="34"/>
      <c r="AB9" s="34"/>
      <c r="AC9" s="34"/>
      <c r="AD9" s="34"/>
      <c r="AE9" s="34"/>
    </row>
    <row r="10" spans="1:46" s="2" customFormat="1" ht="12" customHeight="1">
      <c r="A10" s="34"/>
      <c r="B10" s="35"/>
      <c r="C10" s="34"/>
      <c r="D10" s="29" t="s">
        <v>1442</v>
      </c>
      <c r="E10" s="34"/>
      <c r="F10" s="34"/>
      <c r="G10" s="34"/>
      <c r="H10" s="34"/>
      <c r="I10" s="34"/>
      <c r="J10" s="34"/>
      <c r="K10" s="34"/>
      <c r="L10" s="44"/>
      <c r="S10" s="34"/>
      <c r="T10" s="34"/>
      <c r="U10" s="34"/>
      <c r="V10" s="34"/>
      <c r="W10" s="34"/>
      <c r="X10" s="34"/>
      <c r="Y10" s="34"/>
      <c r="Z10" s="34"/>
      <c r="AA10" s="34"/>
      <c r="AB10" s="34"/>
      <c r="AC10" s="34"/>
      <c r="AD10" s="34"/>
      <c r="AE10" s="34"/>
    </row>
    <row r="11" spans="1:46" s="2" customFormat="1" ht="16.5" customHeight="1">
      <c r="A11" s="34"/>
      <c r="B11" s="35"/>
      <c r="C11" s="34"/>
      <c r="D11" s="34"/>
      <c r="E11" s="285" t="s">
        <v>1928</v>
      </c>
      <c r="F11" s="288"/>
      <c r="G11" s="288"/>
      <c r="H11" s="288"/>
      <c r="I11" s="34"/>
      <c r="J11" s="34"/>
      <c r="K11" s="34"/>
      <c r="L11" s="44"/>
      <c r="S11" s="34"/>
      <c r="T11" s="34"/>
      <c r="U11" s="34"/>
      <c r="V11" s="34"/>
      <c r="W11" s="34"/>
      <c r="X11" s="34"/>
      <c r="Y11" s="34"/>
      <c r="Z11" s="34"/>
      <c r="AA11" s="34"/>
      <c r="AB11" s="34"/>
      <c r="AC11" s="34"/>
      <c r="AD11" s="34"/>
      <c r="AE11" s="34"/>
    </row>
    <row r="12" spans="1:46" s="2" customFormat="1">
      <c r="A12" s="34"/>
      <c r="B12" s="35"/>
      <c r="C12" s="34"/>
      <c r="D12" s="34"/>
      <c r="E12" s="34"/>
      <c r="F12" s="34"/>
      <c r="G12" s="34"/>
      <c r="H12" s="34"/>
      <c r="I12" s="34"/>
      <c r="J12" s="34"/>
      <c r="K12" s="34"/>
      <c r="L12" s="44"/>
      <c r="S12" s="34"/>
      <c r="T12" s="34"/>
      <c r="U12" s="34"/>
      <c r="V12" s="34"/>
      <c r="W12" s="34"/>
      <c r="X12" s="34"/>
      <c r="Y12" s="34"/>
      <c r="Z12" s="34"/>
      <c r="AA12" s="34"/>
      <c r="AB12" s="34"/>
      <c r="AC12" s="34"/>
      <c r="AD12" s="34"/>
      <c r="AE12" s="34"/>
    </row>
    <row r="13" spans="1:46" s="2" customFormat="1" ht="12" customHeight="1">
      <c r="A13" s="34"/>
      <c r="B13" s="35"/>
      <c r="C13" s="34"/>
      <c r="D13" s="29" t="s">
        <v>18</v>
      </c>
      <c r="E13" s="34"/>
      <c r="F13" s="27" t="s">
        <v>1</v>
      </c>
      <c r="G13" s="34"/>
      <c r="H13" s="34"/>
      <c r="I13" s="29" t="s">
        <v>19</v>
      </c>
      <c r="J13" s="27" t="s">
        <v>1</v>
      </c>
      <c r="K13" s="34"/>
      <c r="L13" s="44"/>
      <c r="S13" s="34"/>
      <c r="T13" s="34"/>
      <c r="U13" s="34"/>
      <c r="V13" s="34"/>
      <c r="W13" s="34"/>
      <c r="X13" s="34"/>
      <c r="Y13" s="34"/>
      <c r="Z13" s="34"/>
      <c r="AA13" s="34"/>
      <c r="AB13" s="34"/>
      <c r="AC13" s="34"/>
      <c r="AD13" s="34"/>
      <c r="AE13" s="34"/>
    </row>
    <row r="14" spans="1:46" s="2" customFormat="1" ht="12" customHeight="1">
      <c r="A14" s="34"/>
      <c r="B14" s="35"/>
      <c r="C14" s="34"/>
      <c r="D14" s="29" t="s">
        <v>20</v>
      </c>
      <c r="E14" s="34"/>
      <c r="F14" s="27" t="s">
        <v>21</v>
      </c>
      <c r="G14" s="34"/>
      <c r="H14" s="34"/>
      <c r="I14" s="29" t="s">
        <v>22</v>
      </c>
      <c r="J14" s="57">
        <f>'Rekapitulace stavby'!AN8</f>
        <v>45072</v>
      </c>
      <c r="K14" s="34"/>
      <c r="L14" s="44"/>
      <c r="S14" s="34"/>
      <c r="T14" s="34"/>
      <c r="U14" s="34"/>
      <c r="V14" s="34"/>
      <c r="W14" s="34"/>
      <c r="X14" s="34"/>
      <c r="Y14" s="34"/>
      <c r="Z14" s="34"/>
      <c r="AA14" s="34"/>
      <c r="AB14" s="34"/>
      <c r="AC14" s="34"/>
      <c r="AD14" s="34"/>
      <c r="AE14" s="34"/>
    </row>
    <row r="15" spans="1:46" s="2" customFormat="1" ht="10.9" customHeight="1">
      <c r="A15" s="34"/>
      <c r="B15" s="35"/>
      <c r="C15" s="34"/>
      <c r="D15" s="34"/>
      <c r="E15" s="34"/>
      <c r="F15" s="34"/>
      <c r="G15" s="34"/>
      <c r="H15" s="34"/>
      <c r="I15" s="34"/>
      <c r="J15" s="34"/>
      <c r="K15" s="34"/>
      <c r="L15" s="44"/>
      <c r="S15" s="34"/>
      <c r="T15" s="34"/>
      <c r="U15" s="34"/>
      <c r="V15" s="34"/>
      <c r="W15" s="34"/>
      <c r="X15" s="34"/>
      <c r="Y15" s="34"/>
      <c r="Z15" s="34"/>
      <c r="AA15" s="34"/>
      <c r="AB15" s="34"/>
      <c r="AC15" s="34"/>
      <c r="AD15" s="34"/>
      <c r="AE15" s="34"/>
    </row>
    <row r="16" spans="1:46" s="2" customFormat="1" ht="12" customHeight="1">
      <c r="A16" s="34"/>
      <c r="B16" s="35"/>
      <c r="C16" s="34"/>
      <c r="D16" s="29" t="s">
        <v>23</v>
      </c>
      <c r="E16" s="34"/>
      <c r="F16" s="34"/>
      <c r="G16" s="34"/>
      <c r="H16" s="34"/>
      <c r="I16" s="29" t="s">
        <v>24</v>
      </c>
      <c r="J16" s="27" t="str">
        <f>IF('Rekapitulace stavby'!AN10="","",'Rekapitulace stavby'!AN10)</f>
        <v/>
      </c>
      <c r="K16" s="34"/>
      <c r="L16" s="44"/>
      <c r="S16" s="34"/>
      <c r="T16" s="34"/>
      <c r="U16" s="34"/>
      <c r="V16" s="34"/>
      <c r="W16" s="34"/>
      <c r="X16" s="34"/>
      <c r="Y16" s="34"/>
      <c r="Z16" s="34"/>
      <c r="AA16" s="34"/>
      <c r="AB16" s="34"/>
      <c r="AC16" s="34"/>
      <c r="AD16" s="34"/>
      <c r="AE16" s="34"/>
    </row>
    <row r="17" spans="1:31" s="2" customFormat="1" ht="18" customHeight="1">
      <c r="A17" s="34"/>
      <c r="B17" s="35"/>
      <c r="C17" s="34"/>
      <c r="D17" s="34"/>
      <c r="E17" s="27" t="str">
        <f>IF('Rekapitulace stavby'!E11="","",'Rekapitulace stavby'!E11)</f>
        <v xml:space="preserve"> </v>
      </c>
      <c r="F17" s="34"/>
      <c r="G17" s="34"/>
      <c r="H17" s="34"/>
      <c r="I17" s="29" t="s">
        <v>25</v>
      </c>
      <c r="J17" s="27" t="str">
        <f>IF('Rekapitulace stavby'!AN11="","",'Rekapitulace stavby'!AN11)</f>
        <v/>
      </c>
      <c r="K17" s="34"/>
      <c r="L17" s="44"/>
      <c r="S17" s="34"/>
      <c r="T17" s="34"/>
      <c r="U17" s="34"/>
      <c r="V17" s="34"/>
      <c r="W17" s="34"/>
      <c r="X17" s="34"/>
      <c r="Y17" s="34"/>
      <c r="Z17" s="34"/>
      <c r="AA17" s="34"/>
      <c r="AB17" s="34"/>
      <c r="AC17" s="34"/>
      <c r="AD17" s="34"/>
      <c r="AE17" s="34"/>
    </row>
    <row r="18" spans="1:31" s="2" customFormat="1" ht="6.95" customHeight="1">
      <c r="A18" s="34"/>
      <c r="B18" s="35"/>
      <c r="C18" s="34"/>
      <c r="D18" s="34"/>
      <c r="E18" s="34"/>
      <c r="F18" s="34"/>
      <c r="G18" s="34"/>
      <c r="H18" s="34"/>
      <c r="I18" s="34"/>
      <c r="J18" s="34"/>
      <c r="K18" s="34"/>
      <c r="L18" s="44"/>
      <c r="S18" s="34"/>
      <c r="T18" s="34"/>
      <c r="U18" s="34"/>
      <c r="V18" s="34"/>
      <c r="W18" s="34"/>
      <c r="X18" s="34"/>
      <c r="Y18" s="34"/>
      <c r="Z18" s="34"/>
      <c r="AA18" s="34"/>
      <c r="AB18" s="34"/>
      <c r="AC18" s="34"/>
      <c r="AD18" s="34"/>
      <c r="AE18" s="34"/>
    </row>
    <row r="19" spans="1:31" s="2" customFormat="1" ht="12" customHeight="1">
      <c r="A19" s="34"/>
      <c r="B19" s="35"/>
      <c r="C19" s="34"/>
      <c r="D19" s="29" t="s">
        <v>26</v>
      </c>
      <c r="E19" s="34"/>
      <c r="F19" s="34"/>
      <c r="G19" s="34"/>
      <c r="H19" s="34"/>
      <c r="I19" s="29" t="s">
        <v>24</v>
      </c>
      <c r="J19" s="30" t="str">
        <f>'Rekapitulace stavby'!AN13</f>
        <v>Vyplň údaj</v>
      </c>
      <c r="K19" s="34"/>
      <c r="L19" s="44"/>
      <c r="S19" s="34"/>
      <c r="T19" s="34"/>
      <c r="U19" s="34"/>
      <c r="V19" s="34"/>
      <c r="W19" s="34"/>
      <c r="X19" s="34"/>
      <c r="Y19" s="34"/>
      <c r="Z19" s="34"/>
      <c r="AA19" s="34"/>
      <c r="AB19" s="34"/>
      <c r="AC19" s="34"/>
      <c r="AD19" s="34"/>
      <c r="AE19" s="34"/>
    </row>
    <row r="20" spans="1:31" s="2" customFormat="1" ht="18" customHeight="1">
      <c r="A20" s="34"/>
      <c r="B20" s="35"/>
      <c r="C20" s="34"/>
      <c r="D20" s="34"/>
      <c r="E20" s="291" t="str">
        <f>'Rekapitulace stavby'!E14</f>
        <v>Vyplň údaj</v>
      </c>
      <c r="F20" s="277"/>
      <c r="G20" s="277"/>
      <c r="H20" s="277"/>
      <c r="I20" s="29" t="s">
        <v>25</v>
      </c>
      <c r="J20" s="30" t="str">
        <f>'Rekapitulace stavby'!AN14</f>
        <v>Vyplň údaj</v>
      </c>
      <c r="K20" s="34"/>
      <c r="L20" s="44"/>
      <c r="S20" s="34"/>
      <c r="T20" s="34"/>
      <c r="U20" s="34"/>
      <c r="V20" s="34"/>
      <c r="W20" s="34"/>
      <c r="X20" s="34"/>
      <c r="Y20" s="34"/>
      <c r="Z20" s="34"/>
      <c r="AA20" s="34"/>
      <c r="AB20" s="34"/>
      <c r="AC20" s="34"/>
      <c r="AD20" s="34"/>
      <c r="AE20" s="34"/>
    </row>
    <row r="21" spans="1:31" s="2" customFormat="1" ht="6.95" customHeight="1">
      <c r="A21" s="34"/>
      <c r="B21" s="35"/>
      <c r="C21" s="34"/>
      <c r="D21" s="34"/>
      <c r="E21" s="34"/>
      <c r="F21" s="34"/>
      <c r="G21" s="34"/>
      <c r="H21" s="34"/>
      <c r="I21" s="34"/>
      <c r="J21" s="34"/>
      <c r="K21" s="34"/>
      <c r="L21" s="44"/>
      <c r="S21" s="34"/>
      <c r="T21" s="34"/>
      <c r="U21" s="34"/>
      <c r="V21" s="34"/>
      <c r="W21" s="34"/>
      <c r="X21" s="34"/>
      <c r="Y21" s="34"/>
      <c r="Z21" s="34"/>
      <c r="AA21" s="34"/>
      <c r="AB21" s="34"/>
      <c r="AC21" s="34"/>
      <c r="AD21" s="34"/>
      <c r="AE21" s="34"/>
    </row>
    <row r="22" spans="1:31" s="2" customFormat="1" ht="12" customHeight="1">
      <c r="A22" s="34"/>
      <c r="B22" s="35"/>
      <c r="C22" s="34"/>
      <c r="D22" s="29" t="s">
        <v>28</v>
      </c>
      <c r="E22" s="34"/>
      <c r="F22" s="34"/>
      <c r="G22" s="34"/>
      <c r="H22" s="34"/>
      <c r="I22" s="29" t="s">
        <v>24</v>
      </c>
      <c r="J22" s="27" t="str">
        <f>IF('Rekapitulace stavby'!AN16="","",'Rekapitulace stavby'!AN16)</f>
        <v/>
      </c>
      <c r="K22" s="34"/>
      <c r="L22" s="44"/>
      <c r="S22" s="34"/>
      <c r="T22" s="34"/>
      <c r="U22" s="34"/>
      <c r="V22" s="34"/>
      <c r="W22" s="34"/>
      <c r="X22" s="34"/>
      <c r="Y22" s="34"/>
      <c r="Z22" s="34"/>
      <c r="AA22" s="34"/>
      <c r="AB22" s="34"/>
      <c r="AC22" s="34"/>
      <c r="AD22" s="34"/>
      <c r="AE22" s="34"/>
    </row>
    <row r="23" spans="1:31" s="2" customFormat="1" ht="18" customHeight="1">
      <c r="A23" s="34"/>
      <c r="B23" s="35"/>
      <c r="C23" s="34"/>
      <c r="D23" s="34"/>
      <c r="E23" s="27" t="str">
        <f>IF('Rekapitulace stavby'!E17="","",'Rekapitulace stavby'!E17)</f>
        <v xml:space="preserve"> </v>
      </c>
      <c r="F23" s="34"/>
      <c r="G23" s="34"/>
      <c r="H23" s="34"/>
      <c r="I23" s="29" t="s">
        <v>25</v>
      </c>
      <c r="J23" s="27" t="str">
        <f>IF('Rekapitulace stavby'!AN17="","",'Rekapitulace stavby'!AN17)</f>
        <v/>
      </c>
      <c r="K23" s="34"/>
      <c r="L23" s="44"/>
      <c r="S23" s="34"/>
      <c r="T23" s="34"/>
      <c r="U23" s="34"/>
      <c r="V23" s="34"/>
      <c r="W23" s="34"/>
      <c r="X23" s="34"/>
      <c r="Y23" s="34"/>
      <c r="Z23" s="34"/>
      <c r="AA23" s="34"/>
      <c r="AB23" s="34"/>
      <c r="AC23" s="34"/>
      <c r="AD23" s="34"/>
      <c r="AE23" s="34"/>
    </row>
    <row r="24" spans="1:31" s="2" customFormat="1" ht="6.95" customHeight="1">
      <c r="A24" s="34"/>
      <c r="B24" s="35"/>
      <c r="C24" s="34"/>
      <c r="D24" s="34"/>
      <c r="E24" s="34"/>
      <c r="F24" s="34"/>
      <c r="G24" s="34"/>
      <c r="H24" s="34"/>
      <c r="I24" s="34"/>
      <c r="J24" s="34"/>
      <c r="K24" s="34"/>
      <c r="L24" s="44"/>
      <c r="S24" s="34"/>
      <c r="T24" s="34"/>
      <c r="U24" s="34"/>
      <c r="V24" s="34"/>
      <c r="W24" s="34"/>
      <c r="X24" s="34"/>
      <c r="Y24" s="34"/>
      <c r="Z24" s="34"/>
      <c r="AA24" s="34"/>
      <c r="AB24" s="34"/>
      <c r="AC24" s="34"/>
      <c r="AD24" s="34"/>
      <c r="AE24" s="34"/>
    </row>
    <row r="25" spans="1:31" s="2" customFormat="1" ht="12" customHeight="1">
      <c r="A25" s="34"/>
      <c r="B25" s="35"/>
      <c r="C25" s="34"/>
      <c r="D25" s="29" t="s">
        <v>30</v>
      </c>
      <c r="E25" s="34"/>
      <c r="F25" s="34"/>
      <c r="G25" s="34"/>
      <c r="H25" s="34"/>
      <c r="I25" s="29" t="s">
        <v>24</v>
      </c>
      <c r="J25" s="27" t="str">
        <f>IF('Rekapitulace stavby'!AN19="","",'Rekapitulace stavby'!AN19)</f>
        <v/>
      </c>
      <c r="K25" s="34"/>
      <c r="L25" s="44"/>
      <c r="S25" s="34"/>
      <c r="T25" s="34"/>
      <c r="U25" s="34"/>
      <c r="V25" s="34"/>
      <c r="W25" s="34"/>
      <c r="X25" s="34"/>
      <c r="Y25" s="34"/>
      <c r="Z25" s="34"/>
      <c r="AA25" s="34"/>
      <c r="AB25" s="34"/>
      <c r="AC25" s="34"/>
      <c r="AD25" s="34"/>
      <c r="AE25" s="34"/>
    </row>
    <row r="26" spans="1:31" s="2" customFormat="1" ht="18" customHeight="1">
      <c r="A26" s="34"/>
      <c r="B26" s="35"/>
      <c r="C26" s="34"/>
      <c r="D26" s="34"/>
      <c r="E26" s="27" t="str">
        <f>IF('Rekapitulace stavby'!E20="","",'Rekapitulace stavby'!E20)</f>
        <v xml:space="preserve"> </v>
      </c>
      <c r="F26" s="34"/>
      <c r="G26" s="34"/>
      <c r="H26" s="34"/>
      <c r="I26" s="29" t="s">
        <v>25</v>
      </c>
      <c r="J26" s="27" t="str">
        <f>IF('Rekapitulace stavby'!AN20="","",'Rekapitulace stavby'!AN20)</f>
        <v/>
      </c>
      <c r="K26" s="34"/>
      <c r="L26" s="44"/>
      <c r="S26" s="34"/>
      <c r="T26" s="34"/>
      <c r="U26" s="34"/>
      <c r="V26" s="34"/>
      <c r="W26" s="34"/>
      <c r="X26" s="34"/>
      <c r="Y26" s="34"/>
      <c r="Z26" s="34"/>
      <c r="AA26" s="34"/>
      <c r="AB26" s="34"/>
      <c r="AC26" s="34"/>
      <c r="AD26" s="34"/>
      <c r="AE26" s="34"/>
    </row>
    <row r="27" spans="1:31" s="2" customFormat="1" ht="6.95" customHeight="1">
      <c r="A27" s="34"/>
      <c r="B27" s="35"/>
      <c r="C27" s="34"/>
      <c r="D27" s="34"/>
      <c r="E27" s="34"/>
      <c r="F27" s="34"/>
      <c r="G27" s="34"/>
      <c r="H27" s="34"/>
      <c r="I27" s="34"/>
      <c r="J27" s="34"/>
      <c r="K27" s="34"/>
      <c r="L27" s="44"/>
      <c r="S27" s="34"/>
      <c r="T27" s="34"/>
      <c r="U27" s="34"/>
      <c r="V27" s="34"/>
      <c r="W27" s="34"/>
      <c r="X27" s="34"/>
      <c r="Y27" s="34"/>
      <c r="Z27" s="34"/>
      <c r="AA27" s="34"/>
      <c r="AB27" s="34"/>
      <c r="AC27" s="34"/>
      <c r="AD27" s="34"/>
      <c r="AE27" s="34"/>
    </row>
    <row r="28" spans="1:31" s="2" customFormat="1" ht="12" customHeight="1">
      <c r="A28" s="34"/>
      <c r="B28" s="35"/>
      <c r="C28" s="34"/>
      <c r="D28" s="29" t="s">
        <v>31</v>
      </c>
      <c r="E28" s="34"/>
      <c r="F28" s="34"/>
      <c r="G28" s="34"/>
      <c r="H28" s="34"/>
      <c r="I28" s="34"/>
      <c r="J28" s="34"/>
      <c r="K28" s="34"/>
      <c r="L28" s="44"/>
      <c r="S28" s="34"/>
      <c r="T28" s="34"/>
      <c r="U28" s="34"/>
      <c r="V28" s="34"/>
      <c r="W28" s="34"/>
      <c r="X28" s="34"/>
      <c r="Y28" s="34"/>
      <c r="Z28" s="34"/>
      <c r="AA28" s="34"/>
      <c r="AB28" s="34"/>
      <c r="AC28" s="34"/>
      <c r="AD28" s="34"/>
      <c r="AE28" s="34"/>
    </row>
    <row r="29" spans="1:31" s="8" customFormat="1" ht="16.5" customHeight="1">
      <c r="A29" s="101"/>
      <c r="B29" s="102"/>
      <c r="C29" s="101"/>
      <c r="D29" s="101"/>
      <c r="E29" s="281" t="s">
        <v>1</v>
      </c>
      <c r="F29" s="281"/>
      <c r="G29" s="281"/>
      <c r="H29" s="281"/>
      <c r="I29" s="101"/>
      <c r="J29" s="101"/>
      <c r="K29" s="101"/>
      <c r="L29" s="103"/>
      <c r="S29" s="101"/>
      <c r="T29" s="101"/>
      <c r="U29" s="101"/>
      <c r="V29" s="101"/>
      <c r="W29" s="101"/>
      <c r="X29" s="101"/>
      <c r="Y29" s="101"/>
      <c r="Z29" s="101"/>
      <c r="AA29" s="101"/>
      <c r="AB29" s="101"/>
      <c r="AC29" s="101"/>
      <c r="AD29" s="101"/>
      <c r="AE29" s="101"/>
    </row>
    <row r="30" spans="1:31" s="2" customFormat="1" ht="6.95" customHeight="1">
      <c r="A30" s="34"/>
      <c r="B30" s="35"/>
      <c r="C30" s="34"/>
      <c r="D30" s="34"/>
      <c r="E30" s="34"/>
      <c r="F30" s="34"/>
      <c r="G30" s="34"/>
      <c r="H30" s="34"/>
      <c r="I30" s="34"/>
      <c r="J30" s="34"/>
      <c r="K30" s="34"/>
      <c r="L30" s="44"/>
      <c r="S30" s="34"/>
      <c r="T30" s="34"/>
      <c r="U30" s="34"/>
      <c r="V30" s="34"/>
      <c r="W30" s="34"/>
      <c r="X30" s="34"/>
      <c r="Y30" s="34"/>
      <c r="Z30" s="34"/>
      <c r="AA30" s="34"/>
      <c r="AB30" s="34"/>
      <c r="AC30" s="34"/>
      <c r="AD30" s="34"/>
      <c r="AE30" s="34"/>
    </row>
    <row r="31" spans="1:31" s="2" customFormat="1" ht="6.95" customHeight="1">
      <c r="A31" s="34"/>
      <c r="B31" s="35"/>
      <c r="C31" s="34"/>
      <c r="D31" s="68"/>
      <c r="E31" s="68"/>
      <c r="F31" s="68"/>
      <c r="G31" s="68"/>
      <c r="H31" s="68"/>
      <c r="I31" s="68"/>
      <c r="J31" s="68"/>
      <c r="K31" s="68"/>
      <c r="L31" s="44"/>
      <c r="S31" s="34"/>
      <c r="T31" s="34"/>
      <c r="U31" s="34"/>
      <c r="V31" s="34"/>
      <c r="W31" s="34"/>
      <c r="X31" s="34"/>
      <c r="Y31" s="34"/>
      <c r="Z31" s="34"/>
      <c r="AA31" s="34"/>
      <c r="AB31" s="34"/>
      <c r="AC31" s="34"/>
      <c r="AD31" s="34"/>
      <c r="AE31" s="34"/>
    </row>
    <row r="32" spans="1:31" s="2" customFormat="1" ht="25.35" customHeight="1">
      <c r="A32" s="34"/>
      <c r="B32" s="35"/>
      <c r="C32" s="34"/>
      <c r="D32" s="104" t="s">
        <v>32</v>
      </c>
      <c r="E32" s="34"/>
      <c r="F32" s="34"/>
      <c r="G32" s="34"/>
      <c r="H32" s="34"/>
      <c r="I32" s="34"/>
      <c r="J32" s="73">
        <f>ROUND(J120, 2)</f>
        <v>0</v>
      </c>
      <c r="K32" s="34"/>
      <c r="L32" s="44"/>
      <c r="S32" s="34"/>
      <c r="T32" s="34"/>
      <c r="U32" s="34"/>
      <c r="V32" s="34"/>
      <c r="W32" s="34"/>
      <c r="X32" s="34"/>
      <c r="Y32" s="34"/>
      <c r="Z32" s="34"/>
      <c r="AA32" s="34"/>
      <c r="AB32" s="34"/>
      <c r="AC32" s="34"/>
      <c r="AD32" s="34"/>
      <c r="AE32" s="34"/>
    </row>
    <row r="33" spans="1:31" s="2" customFormat="1" ht="6.95" customHeight="1">
      <c r="A33" s="34"/>
      <c r="B33" s="35"/>
      <c r="C33" s="34"/>
      <c r="D33" s="68"/>
      <c r="E33" s="68"/>
      <c r="F33" s="68"/>
      <c r="G33" s="68"/>
      <c r="H33" s="68"/>
      <c r="I33" s="68"/>
      <c r="J33" s="68"/>
      <c r="K33" s="68"/>
      <c r="L33" s="44"/>
      <c r="S33" s="34"/>
      <c r="T33" s="34"/>
      <c r="U33" s="34"/>
      <c r="V33" s="34"/>
      <c r="W33" s="34"/>
      <c r="X33" s="34"/>
      <c r="Y33" s="34"/>
      <c r="Z33" s="34"/>
      <c r="AA33" s="34"/>
      <c r="AB33" s="34"/>
      <c r="AC33" s="34"/>
      <c r="AD33" s="34"/>
      <c r="AE33" s="34"/>
    </row>
    <row r="34" spans="1:31" s="2" customFormat="1" ht="14.45" customHeight="1">
      <c r="A34" s="34"/>
      <c r="B34" s="35"/>
      <c r="C34" s="34"/>
      <c r="D34" s="34"/>
      <c r="E34" s="34"/>
      <c r="F34" s="38" t="s">
        <v>34</v>
      </c>
      <c r="G34" s="34"/>
      <c r="H34" s="34"/>
      <c r="I34" s="38" t="s">
        <v>33</v>
      </c>
      <c r="J34" s="38" t="s">
        <v>35</v>
      </c>
      <c r="K34" s="34"/>
      <c r="L34" s="44"/>
      <c r="S34" s="34"/>
      <c r="T34" s="34"/>
      <c r="U34" s="34"/>
      <c r="V34" s="34"/>
      <c r="W34" s="34"/>
      <c r="X34" s="34"/>
      <c r="Y34" s="34"/>
      <c r="Z34" s="34"/>
      <c r="AA34" s="34"/>
      <c r="AB34" s="34"/>
      <c r="AC34" s="34"/>
      <c r="AD34" s="34"/>
      <c r="AE34" s="34"/>
    </row>
    <row r="35" spans="1:31" s="2" customFormat="1" ht="14.45" customHeight="1">
      <c r="A35" s="34"/>
      <c r="B35" s="35"/>
      <c r="C35" s="34"/>
      <c r="D35" s="105" t="s">
        <v>36</v>
      </c>
      <c r="E35" s="29" t="s">
        <v>37</v>
      </c>
      <c r="F35" s="106">
        <f>ROUND((SUM(BE120:BE138)),  2)</f>
        <v>0</v>
      </c>
      <c r="G35" s="34"/>
      <c r="H35" s="34"/>
      <c r="I35" s="107">
        <v>0.21</v>
      </c>
      <c r="J35" s="106">
        <f>ROUND(((SUM(BE120:BE138))*I35),  2)</f>
        <v>0</v>
      </c>
      <c r="K35" s="34"/>
      <c r="L35" s="44"/>
      <c r="S35" s="34"/>
      <c r="T35" s="34"/>
      <c r="U35" s="34"/>
      <c r="V35" s="34"/>
      <c r="W35" s="34"/>
      <c r="X35" s="34"/>
      <c r="Y35" s="34"/>
      <c r="Z35" s="34"/>
      <c r="AA35" s="34"/>
      <c r="AB35" s="34"/>
      <c r="AC35" s="34"/>
      <c r="AD35" s="34"/>
      <c r="AE35" s="34"/>
    </row>
    <row r="36" spans="1:31" s="2" customFormat="1" ht="14.45" customHeight="1">
      <c r="A36" s="34"/>
      <c r="B36" s="35"/>
      <c r="C36" s="34"/>
      <c r="D36" s="34"/>
      <c r="E36" s="29" t="s">
        <v>38</v>
      </c>
      <c r="F36" s="106">
        <f>ROUND((SUM(BF120:BF138)),  2)</f>
        <v>0</v>
      </c>
      <c r="G36" s="34"/>
      <c r="H36" s="34"/>
      <c r="I36" s="107">
        <v>0.15</v>
      </c>
      <c r="J36" s="106">
        <f>ROUND(((SUM(BF120:BF138))*I36),  2)</f>
        <v>0</v>
      </c>
      <c r="K36" s="34"/>
      <c r="L36" s="44"/>
      <c r="S36" s="34"/>
      <c r="T36" s="34"/>
      <c r="U36" s="34"/>
      <c r="V36" s="34"/>
      <c r="W36" s="34"/>
      <c r="X36" s="34"/>
      <c r="Y36" s="34"/>
      <c r="Z36" s="34"/>
      <c r="AA36" s="34"/>
      <c r="AB36" s="34"/>
      <c r="AC36" s="34"/>
      <c r="AD36" s="34"/>
      <c r="AE36" s="34"/>
    </row>
    <row r="37" spans="1:31" s="2" customFormat="1" ht="14.45" hidden="1" customHeight="1">
      <c r="A37" s="34"/>
      <c r="B37" s="35"/>
      <c r="C37" s="34"/>
      <c r="D37" s="34"/>
      <c r="E37" s="29" t="s">
        <v>39</v>
      </c>
      <c r="F37" s="106">
        <f>ROUND((SUM(BG120:BG138)),  2)</f>
        <v>0</v>
      </c>
      <c r="G37" s="34"/>
      <c r="H37" s="34"/>
      <c r="I37" s="107">
        <v>0.21</v>
      </c>
      <c r="J37" s="106">
        <f>0</f>
        <v>0</v>
      </c>
      <c r="K37" s="34"/>
      <c r="L37" s="44"/>
      <c r="S37" s="34"/>
      <c r="T37" s="34"/>
      <c r="U37" s="34"/>
      <c r="V37" s="34"/>
      <c r="W37" s="34"/>
      <c r="X37" s="34"/>
      <c r="Y37" s="34"/>
      <c r="Z37" s="34"/>
      <c r="AA37" s="34"/>
      <c r="AB37" s="34"/>
      <c r="AC37" s="34"/>
      <c r="AD37" s="34"/>
      <c r="AE37" s="34"/>
    </row>
    <row r="38" spans="1:31" s="2" customFormat="1" ht="14.45" hidden="1" customHeight="1">
      <c r="A38" s="34"/>
      <c r="B38" s="35"/>
      <c r="C38" s="34"/>
      <c r="D38" s="34"/>
      <c r="E38" s="29" t="s">
        <v>40</v>
      </c>
      <c r="F38" s="106">
        <f>ROUND((SUM(BH120:BH138)),  2)</f>
        <v>0</v>
      </c>
      <c r="G38" s="34"/>
      <c r="H38" s="34"/>
      <c r="I38" s="107">
        <v>0.15</v>
      </c>
      <c r="J38" s="106">
        <f>0</f>
        <v>0</v>
      </c>
      <c r="K38" s="34"/>
      <c r="L38" s="44"/>
      <c r="S38" s="34"/>
      <c r="T38" s="34"/>
      <c r="U38" s="34"/>
      <c r="V38" s="34"/>
      <c r="W38" s="34"/>
      <c r="X38" s="34"/>
      <c r="Y38" s="34"/>
      <c r="Z38" s="34"/>
      <c r="AA38" s="34"/>
      <c r="AB38" s="34"/>
      <c r="AC38" s="34"/>
      <c r="AD38" s="34"/>
      <c r="AE38" s="34"/>
    </row>
    <row r="39" spans="1:31" s="2" customFormat="1" ht="14.45" hidden="1" customHeight="1">
      <c r="A39" s="34"/>
      <c r="B39" s="35"/>
      <c r="C39" s="34"/>
      <c r="D39" s="34"/>
      <c r="E39" s="29" t="s">
        <v>41</v>
      </c>
      <c r="F39" s="106">
        <f>ROUND((SUM(BI120:BI138)),  2)</f>
        <v>0</v>
      </c>
      <c r="G39" s="34"/>
      <c r="H39" s="34"/>
      <c r="I39" s="107">
        <v>0</v>
      </c>
      <c r="J39" s="106">
        <f>0</f>
        <v>0</v>
      </c>
      <c r="K39" s="34"/>
      <c r="L39" s="44"/>
      <c r="S39" s="34"/>
      <c r="T39" s="34"/>
      <c r="U39" s="34"/>
      <c r="V39" s="34"/>
      <c r="W39" s="34"/>
      <c r="X39" s="34"/>
      <c r="Y39" s="34"/>
      <c r="Z39" s="34"/>
      <c r="AA39" s="34"/>
      <c r="AB39" s="34"/>
      <c r="AC39" s="34"/>
      <c r="AD39" s="34"/>
      <c r="AE39" s="34"/>
    </row>
    <row r="40" spans="1:31" s="2" customFormat="1" ht="6.95" customHeight="1">
      <c r="A40" s="34"/>
      <c r="B40" s="35"/>
      <c r="C40" s="34"/>
      <c r="D40" s="34"/>
      <c r="E40" s="34"/>
      <c r="F40" s="34"/>
      <c r="G40" s="34"/>
      <c r="H40" s="34"/>
      <c r="I40" s="34"/>
      <c r="J40" s="34"/>
      <c r="K40" s="34"/>
      <c r="L40" s="44"/>
      <c r="S40" s="34"/>
      <c r="T40" s="34"/>
      <c r="U40" s="34"/>
      <c r="V40" s="34"/>
      <c r="W40" s="34"/>
      <c r="X40" s="34"/>
      <c r="Y40" s="34"/>
      <c r="Z40" s="34"/>
      <c r="AA40" s="34"/>
      <c r="AB40" s="34"/>
      <c r="AC40" s="34"/>
      <c r="AD40" s="34"/>
      <c r="AE40" s="34"/>
    </row>
    <row r="41" spans="1:31" s="2" customFormat="1" ht="25.35" customHeight="1">
      <c r="A41" s="34"/>
      <c r="B41" s="35"/>
      <c r="C41" s="108"/>
      <c r="D41" s="109" t="s">
        <v>42</v>
      </c>
      <c r="E41" s="62"/>
      <c r="F41" s="62"/>
      <c r="G41" s="110" t="s">
        <v>43</v>
      </c>
      <c r="H41" s="111" t="s">
        <v>44</v>
      </c>
      <c r="I41" s="62"/>
      <c r="J41" s="112">
        <f>SUM(J32:J39)</f>
        <v>0</v>
      </c>
      <c r="K41" s="113"/>
      <c r="L41" s="44"/>
      <c r="S41" s="34"/>
      <c r="T41" s="34"/>
      <c r="U41" s="34"/>
      <c r="V41" s="34"/>
      <c r="W41" s="34"/>
      <c r="X41" s="34"/>
      <c r="Y41" s="34"/>
      <c r="Z41" s="34"/>
      <c r="AA41" s="34"/>
      <c r="AB41" s="34"/>
      <c r="AC41" s="34"/>
      <c r="AD41" s="34"/>
      <c r="AE41" s="34"/>
    </row>
    <row r="42" spans="1:31" s="2" customFormat="1" ht="14.45" customHeight="1">
      <c r="A42" s="34"/>
      <c r="B42" s="35"/>
      <c r="C42" s="34"/>
      <c r="D42" s="34"/>
      <c r="E42" s="34"/>
      <c r="F42" s="34"/>
      <c r="G42" s="34"/>
      <c r="H42" s="34"/>
      <c r="I42" s="34"/>
      <c r="J42" s="34"/>
      <c r="K42" s="34"/>
      <c r="L42" s="44"/>
      <c r="S42" s="34"/>
      <c r="T42" s="34"/>
      <c r="U42" s="34"/>
      <c r="V42" s="34"/>
      <c r="W42" s="34"/>
      <c r="X42" s="34"/>
      <c r="Y42" s="34"/>
      <c r="Z42" s="34"/>
      <c r="AA42" s="34"/>
      <c r="AB42" s="34"/>
      <c r="AC42" s="34"/>
      <c r="AD42" s="34"/>
      <c r="AE42" s="34"/>
    </row>
    <row r="43" spans="1:31" s="1" customFormat="1" ht="14.45" customHeight="1">
      <c r="B43" s="22"/>
      <c r="L43" s="22"/>
    </row>
    <row r="44" spans="1:31" s="1" customFormat="1" ht="14.45" customHeight="1">
      <c r="B44" s="22"/>
      <c r="L44" s="22"/>
    </row>
    <row r="45" spans="1:31" s="1" customFormat="1" ht="14.45" customHeight="1">
      <c r="B45" s="22"/>
      <c r="L45" s="22"/>
    </row>
    <row r="46" spans="1:31" s="1" customFormat="1" ht="14.45" customHeight="1">
      <c r="B46" s="22"/>
      <c r="L46" s="22"/>
    </row>
    <row r="47" spans="1:31" s="1" customFormat="1" ht="14.45" customHeight="1">
      <c r="B47" s="22"/>
      <c r="L47" s="22"/>
    </row>
    <row r="48" spans="1:31" s="1" customFormat="1" ht="14.45" customHeight="1">
      <c r="B48" s="22"/>
      <c r="L48" s="22"/>
    </row>
    <row r="49" spans="1:31" s="1" customFormat="1" ht="14.45" customHeight="1">
      <c r="B49" s="22"/>
      <c r="L49" s="22"/>
    </row>
    <row r="50" spans="1:31" s="2" customFormat="1" ht="14.45" customHeight="1">
      <c r="B50" s="44"/>
      <c r="D50" s="45" t="s">
        <v>45</v>
      </c>
      <c r="E50" s="46"/>
      <c r="F50" s="46"/>
      <c r="G50" s="45" t="s">
        <v>46</v>
      </c>
      <c r="H50" s="46"/>
      <c r="I50" s="46"/>
      <c r="J50" s="46"/>
      <c r="K50" s="46"/>
      <c r="L50" s="44"/>
    </row>
    <row r="51" spans="1:31">
      <c r="B51" s="22"/>
      <c r="L51" s="22"/>
    </row>
    <row r="52" spans="1:31">
      <c r="B52" s="22"/>
      <c r="L52" s="22"/>
    </row>
    <row r="53" spans="1:31">
      <c r="B53" s="22"/>
      <c r="L53" s="22"/>
    </row>
    <row r="54" spans="1:31">
      <c r="B54" s="22"/>
      <c r="L54" s="22"/>
    </row>
    <row r="55" spans="1:31">
      <c r="B55" s="22"/>
      <c r="L55" s="22"/>
    </row>
    <row r="56" spans="1:31">
      <c r="B56" s="22"/>
      <c r="L56" s="22"/>
    </row>
    <row r="57" spans="1:31">
      <c r="B57" s="22"/>
      <c r="L57" s="22"/>
    </row>
    <row r="58" spans="1:31">
      <c r="B58" s="22"/>
      <c r="L58" s="22"/>
    </row>
    <row r="59" spans="1:31">
      <c r="B59" s="22"/>
      <c r="L59" s="22"/>
    </row>
    <row r="60" spans="1:31">
      <c r="B60" s="22"/>
      <c r="L60" s="22"/>
    </row>
    <row r="61" spans="1:31" s="2" customFormat="1" ht="12.75">
      <c r="A61" s="34"/>
      <c r="B61" s="35"/>
      <c r="C61" s="34"/>
      <c r="D61" s="47" t="s">
        <v>47</v>
      </c>
      <c r="E61" s="37"/>
      <c r="F61" s="114" t="s">
        <v>48</v>
      </c>
      <c r="G61" s="47" t="s">
        <v>47</v>
      </c>
      <c r="H61" s="37"/>
      <c r="I61" s="37"/>
      <c r="J61" s="115" t="s">
        <v>48</v>
      </c>
      <c r="K61" s="37"/>
      <c r="L61" s="44"/>
      <c r="S61" s="34"/>
      <c r="T61" s="34"/>
      <c r="U61" s="34"/>
      <c r="V61" s="34"/>
      <c r="W61" s="34"/>
      <c r="X61" s="34"/>
      <c r="Y61" s="34"/>
      <c r="Z61" s="34"/>
      <c r="AA61" s="34"/>
      <c r="AB61" s="34"/>
      <c r="AC61" s="34"/>
      <c r="AD61" s="34"/>
      <c r="AE61" s="34"/>
    </row>
    <row r="62" spans="1:31">
      <c r="B62" s="22"/>
      <c r="L62" s="22"/>
    </row>
    <row r="63" spans="1:31">
      <c r="B63" s="22"/>
      <c r="L63" s="22"/>
    </row>
    <row r="64" spans="1:31">
      <c r="B64" s="22"/>
      <c r="L64" s="22"/>
    </row>
    <row r="65" spans="1:31" s="2" customFormat="1" ht="12.75">
      <c r="A65" s="34"/>
      <c r="B65" s="35"/>
      <c r="C65" s="34"/>
      <c r="D65" s="45" t="s">
        <v>49</v>
      </c>
      <c r="E65" s="48"/>
      <c r="F65" s="48"/>
      <c r="G65" s="45" t="s">
        <v>50</v>
      </c>
      <c r="H65" s="48"/>
      <c r="I65" s="48"/>
      <c r="J65" s="48"/>
      <c r="K65" s="48"/>
      <c r="L65" s="44"/>
      <c r="S65" s="34"/>
      <c r="T65" s="34"/>
      <c r="U65" s="34"/>
      <c r="V65" s="34"/>
      <c r="W65" s="34"/>
      <c r="X65" s="34"/>
      <c r="Y65" s="34"/>
      <c r="Z65" s="34"/>
      <c r="AA65" s="34"/>
      <c r="AB65" s="34"/>
      <c r="AC65" s="34"/>
      <c r="AD65" s="34"/>
      <c r="AE65" s="34"/>
    </row>
    <row r="66" spans="1:31">
      <c r="B66" s="22"/>
      <c r="L66" s="22"/>
    </row>
    <row r="67" spans="1:31">
      <c r="B67" s="22"/>
      <c r="L67" s="22"/>
    </row>
    <row r="68" spans="1:31">
      <c r="B68" s="22"/>
      <c r="L68" s="22"/>
    </row>
    <row r="69" spans="1:31">
      <c r="B69" s="22"/>
      <c r="L69" s="22"/>
    </row>
    <row r="70" spans="1:31">
      <c r="B70" s="22"/>
      <c r="L70" s="22"/>
    </row>
    <row r="71" spans="1:31">
      <c r="B71" s="22"/>
      <c r="L71" s="22"/>
    </row>
    <row r="72" spans="1:31">
      <c r="B72" s="22"/>
      <c r="L72" s="22"/>
    </row>
    <row r="73" spans="1:31">
      <c r="B73" s="22"/>
      <c r="L73" s="22"/>
    </row>
    <row r="74" spans="1:31">
      <c r="B74" s="22"/>
      <c r="L74" s="22"/>
    </row>
    <row r="75" spans="1:31">
      <c r="B75" s="22"/>
      <c r="L75" s="22"/>
    </row>
    <row r="76" spans="1:31" s="2" customFormat="1" ht="12.75">
      <c r="A76" s="34"/>
      <c r="B76" s="35"/>
      <c r="C76" s="34"/>
      <c r="D76" s="47" t="s">
        <v>47</v>
      </c>
      <c r="E76" s="37"/>
      <c r="F76" s="114" t="s">
        <v>48</v>
      </c>
      <c r="G76" s="47" t="s">
        <v>47</v>
      </c>
      <c r="H76" s="37"/>
      <c r="I76" s="37"/>
      <c r="J76" s="115" t="s">
        <v>48</v>
      </c>
      <c r="K76" s="37"/>
      <c r="L76" s="44"/>
      <c r="S76" s="34"/>
      <c r="T76" s="34"/>
      <c r="U76" s="34"/>
      <c r="V76" s="34"/>
      <c r="W76" s="34"/>
      <c r="X76" s="34"/>
      <c r="Y76" s="34"/>
      <c r="Z76" s="34"/>
      <c r="AA76" s="34"/>
      <c r="AB76" s="34"/>
      <c r="AC76" s="34"/>
      <c r="AD76" s="34"/>
      <c r="AE76" s="34"/>
    </row>
    <row r="77" spans="1:31" s="2" customFormat="1" ht="14.45" customHeight="1">
      <c r="A77" s="34"/>
      <c r="B77" s="49"/>
      <c r="C77" s="50"/>
      <c r="D77" s="50"/>
      <c r="E77" s="50"/>
      <c r="F77" s="50"/>
      <c r="G77" s="50"/>
      <c r="H77" s="50"/>
      <c r="I77" s="50"/>
      <c r="J77" s="50"/>
      <c r="K77" s="50"/>
      <c r="L77" s="44"/>
      <c r="S77" s="34"/>
      <c r="T77" s="34"/>
      <c r="U77" s="34"/>
      <c r="V77" s="34"/>
      <c r="W77" s="34"/>
      <c r="X77" s="34"/>
      <c r="Y77" s="34"/>
      <c r="Z77" s="34"/>
      <c r="AA77" s="34"/>
      <c r="AB77" s="34"/>
      <c r="AC77" s="34"/>
      <c r="AD77" s="34"/>
      <c r="AE77" s="34"/>
    </row>
    <row r="81" spans="1:31" s="2" customFormat="1" ht="6.95" customHeight="1">
      <c r="A81" s="34"/>
      <c r="B81" s="51"/>
      <c r="C81" s="52"/>
      <c r="D81" s="52"/>
      <c r="E81" s="52"/>
      <c r="F81" s="52"/>
      <c r="G81" s="52"/>
      <c r="H81" s="52"/>
      <c r="I81" s="52"/>
      <c r="J81" s="52"/>
      <c r="K81" s="52"/>
      <c r="L81" s="44"/>
      <c r="S81" s="34"/>
      <c r="T81" s="34"/>
      <c r="U81" s="34"/>
      <c r="V81" s="34"/>
      <c r="W81" s="34"/>
      <c r="X81" s="34"/>
      <c r="Y81" s="34"/>
      <c r="Z81" s="34"/>
      <c r="AA81" s="34"/>
      <c r="AB81" s="34"/>
      <c r="AC81" s="34"/>
      <c r="AD81" s="34"/>
      <c r="AE81" s="34"/>
    </row>
    <row r="82" spans="1:31" s="2" customFormat="1" ht="24.95" customHeight="1">
      <c r="A82" s="34"/>
      <c r="B82" s="35"/>
      <c r="C82" s="23" t="s">
        <v>129</v>
      </c>
      <c r="D82" s="34"/>
      <c r="E82" s="34"/>
      <c r="F82" s="34"/>
      <c r="G82" s="34"/>
      <c r="H82" s="34"/>
      <c r="I82" s="34"/>
      <c r="J82" s="34"/>
      <c r="K82" s="34"/>
      <c r="L82" s="44"/>
      <c r="S82" s="34"/>
      <c r="T82" s="34"/>
      <c r="U82" s="34"/>
      <c r="V82" s="34"/>
      <c r="W82" s="34"/>
      <c r="X82" s="34"/>
      <c r="Y82" s="34"/>
      <c r="Z82" s="34"/>
      <c r="AA82" s="34"/>
      <c r="AB82" s="34"/>
      <c r="AC82" s="34"/>
      <c r="AD82" s="34"/>
      <c r="AE82" s="34"/>
    </row>
    <row r="83" spans="1:31" s="2" customFormat="1" ht="6.95" customHeight="1">
      <c r="A83" s="34"/>
      <c r="B83" s="35"/>
      <c r="C83" s="34"/>
      <c r="D83" s="34"/>
      <c r="E83" s="34"/>
      <c r="F83" s="34"/>
      <c r="G83" s="34"/>
      <c r="H83" s="34"/>
      <c r="I83" s="34"/>
      <c r="J83" s="34"/>
      <c r="K83" s="34"/>
      <c r="L83" s="44"/>
      <c r="S83" s="34"/>
      <c r="T83" s="34"/>
      <c r="U83" s="34"/>
      <c r="V83" s="34"/>
      <c r="W83" s="34"/>
      <c r="X83" s="34"/>
      <c r="Y83" s="34"/>
      <c r="Z83" s="34"/>
      <c r="AA83" s="34"/>
      <c r="AB83" s="34"/>
      <c r="AC83" s="34"/>
      <c r="AD83" s="34"/>
      <c r="AE83" s="34"/>
    </row>
    <row r="84" spans="1:31" s="2" customFormat="1" ht="12" customHeight="1">
      <c r="A84" s="34"/>
      <c r="B84" s="35"/>
      <c r="C84" s="29" t="s">
        <v>16</v>
      </c>
      <c r="D84" s="34"/>
      <c r="E84" s="34"/>
      <c r="F84" s="34"/>
      <c r="G84" s="34"/>
      <c r="H84" s="34"/>
      <c r="I84" s="34"/>
      <c r="J84" s="34"/>
      <c r="K84" s="34"/>
      <c r="L84" s="44"/>
      <c r="S84" s="34"/>
      <c r="T84" s="34"/>
      <c r="U84" s="34"/>
      <c r="V84" s="34"/>
      <c r="W84" s="34"/>
      <c r="X84" s="34"/>
      <c r="Y84" s="34"/>
      <c r="Z84" s="34"/>
      <c r="AA84" s="34"/>
      <c r="AB84" s="34"/>
      <c r="AC84" s="34"/>
      <c r="AD84" s="34"/>
      <c r="AE84" s="34"/>
    </row>
    <row r="85" spans="1:31" s="2" customFormat="1" ht="16.5" customHeight="1">
      <c r="A85" s="34"/>
      <c r="B85" s="35"/>
      <c r="C85" s="34"/>
      <c r="D85" s="34"/>
      <c r="E85" s="289" t="str">
        <f>E7</f>
        <v>Oprava kolejí výhybek a nástupišť v žst. Strážnice</v>
      </c>
      <c r="F85" s="290"/>
      <c r="G85" s="290"/>
      <c r="H85" s="290"/>
      <c r="I85" s="34"/>
      <c r="J85" s="34"/>
      <c r="K85" s="34"/>
      <c r="L85" s="44"/>
      <c r="S85" s="34"/>
      <c r="T85" s="34"/>
      <c r="U85" s="34"/>
      <c r="V85" s="34"/>
      <c r="W85" s="34"/>
      <c r="X85" s="34"/>
      <c r="Y85" s="34"/>
      <c r="Z85" s="34"/>
      <c r="AA85" s="34"/>
      <c r="AB85" s="34"/>
      <c r="AC85" s="34"/>
      <c r="AD85" s="34"/>
      <c r="AE85" s="34"/>
    </row>
    <row r="86" spans="1:31" s="1" customFormat="1" ht="12" customHeight="1">
      <c r="B86" s="22"/>
      <c r="C86" s="29" t="s">
        <v>127</v>
      </c>
      <c r="L86" s="22"/>
    </row>
    <row r="87" spans="1:31" s="2" customFormat="1" ht="16.5" customHeight="1">
      <c r="A87" s="34"/>
      <c r="B87" s="35"/>
      <c r="C87" s="34"/>
      <c r="D87" s="34"/>
      <c r="E87" s="289" t="s">
        <v>1975</v>
      </c>
      <c r="F87" s="288"/>
      <c r="G87" s="288"/>
      <c r="H87" s="288"/>
      <c r="I87" s="34"/>
      <c r="J87" s="34"/>
      <c r="K87" s="34"/>
      <c r="L87" s="44"/>
      <c r="S87" s="34"/>
      <c r="T87" s="34"/>
      <c r="U87" s="34"/>
      <c r="V87" s="34"/>
      <c r="W87" s="34"/>
      <c r="X87" s="34"/>
      <c r="Y87" s="34"/>
      <c r="Z87" s="34"/>
      <c r="AA87" s="34"/>
      <c r="AB87" s="34"/>
      <c r="AC87" s="34"/>
      <c r="AD87" s="34"/>
      <c r="AE87" s="34"/>
    </row>
    <row r="88" spans="1:31" s="2" customFormat="1" ht="12" customHeight="1">
      <c r="A88" s="34"/>
      <c r="B88" s="35"/>
      <c r="C88" s="29" t="s">
        <v>1442</v>
      </c>
      <c r="D88" s="34"/>
      <c r="E88" s="34"/>
      <c r="F88" s="34"/>
      <c r="G88" s="34"/>
      <c r="H88" s="34"/>
      <c r="I88" s="34"/>
      <c r="J88" s="34"/>
      <c r="K88" s="34"/>
      <c r="L88" s="44"/>
      <c r="S88" s="34"/>
      <c r="T88" s="34"/>
      <c r="U88" s="34"/>
      <c r="V88" s="34"/>
      <c r="W88" s="34"/>
      <c r="X88" s="34"/>
      <c r="Y88" s="34"/>
      <c r="Z88" s="34"/>
      <c r="AA88" s="34"/>
      <c r="AB88" s="34"/>
      <c r="AC88" s="34"/>
      <c r="AD88" s="34"/>
      <c r="AE88" s="34"/>
    </row>
    <row r="89" spans="1:31" s="2" customFormat="1" ht="16.5" customHeight="1">
      <c r="A89" s="34"/>
      <c r="B89" s="35"/>
      <c r="C89" s="34"/>
      <c r="D89" s="34"/>
      <c r="E89" s="285" t="str">
        <f>E11</f>
        <v>03 - Materiál dodaný investorem</v>
      </c>
      <c r="F89" s="288"/>
      <c r="G89" s="288"/>
      <c r="H89" s="288"/>
      <c r="I89" s="34"/>
      <c r="J89" s="34"/>
      <c r="K89" s="34"/>
      <c r="L89" s="44"/>
      <c r="S89" s="34"/>
      <c r="T89" s="34"/>
      <c r="U89" s="34"/>
      <c r="V89" s="34"/>
      <c r="W89" s="34"/>
      <c r="X89" s="34"/>
      <c r="Y89" s="34"/>
      <c r="Z89" s="34"/>
      <c r="AA89" s="34"/>
      <c r="AB89" s="34"/>
      <c r="AC89" s="34"/>
      <c r="AD89" s="34"/>
      <c r="AE89" s="34"/>
    </row>
    <row r="90" spans="1:31" s="2" customFormat="1" ht="6.95" customHeight="1">
      <c r="A90" s="34"/>
      <c r="B90" s="35"/>
      <c r="C90" s="34"/>
      <c r="D90" s="34"/>
      <c r="E90" s="34"/>
      <c r="F90" s="34"/>
      <c r="G90" s="34"/>
      <c r="H90" s="34"/>
      <c r="I90" s="34"/>
      <c r="J90" s="34"/>
      <c r="K90" s="34"/>
      <c r="L90" s="44"/>
      <c r="S90" s="34"/>
      <c r="T90" s="34"/>
      <c r="U90" s="34"/>
      <c r="V90" s="34"/>
      <c r="W90" s="34"/>
      <c r="X90" s="34"/>
      <c r="Y90" s="34"/>
      <c r="Z90" s="34"/>
      <c r="AA90" s="34"/>
      <c r="AB90" s="34"/>
      <c r="AC90" s="34"/>
      <c r="AD90" s="34"/>
      <c r="AE90" s="34"/>
    </row>
    <row r="91" spans="1:31" s="2" customFormat="1" ht="12" customHeight="1">
      <c r="A91" s="34"/>
      <c r="B91" s="35"/>
      <c r="C91" s="29" t="s">
        <v>20</v>
      </c>
      <c r="D91" s="34"/>
      <c r="E91" s="34"/>
      <c r="F91" s="27" t="str">
        <f>F14</f>
        <v xml:space="preserve"> </v>
      </c>
      <c r="G91" s="34"/>
      <c r="H91" s="34"/>
      <c r="I91" s="29" t="s">
        <v>22</v>
      </c>
      <c r="J91" s="57">
        <f>IF(J14="","",J14)</f>
        <v>45072</v>
      </c>
      <c r="K91" s="34"/>
      <c r="L91" s="44"/>
      <c r="S91" s="34"/>
      <c r="T91" s="34"/>
      <c r="U91" s="34"/>
      <c r="V91" s="34"/>
      <c r="W91" s="34"/>
      <c r="X91" s="34"/>
      <c r="Y91" s="34"/>
      <c r="Z91" s="34"/>
      <c r="AA91" s="34"/>
      <c r="AB91" s="34"/>
      <c r="AC91" s="34"/>
      <c r="AD91" s="34"/>
      <c r="AE91" s="34"/>
    </row>
    <row r="92" spans="1:31" s="2" customFormat="1" ht="6.95" customHeight="1">
      <c r="A92" s="34"/>
      <c r="B92" s="35"/>
      <c r="C92" s="34"/>
      <c r="D92" s="34"/>
      <c r="E92" s="34"/>
      <c r="F92" s="34"/>
      <c r="G92" s="34"/>
      <c r="H92" s="34"/>
      <c r="I92" s="34"/>
      <c r="J92" s="34"/>
      <c r="K92" s="34"/>
      <c r="L92" s="44"/>
      <c r="S92" s="34"/>
      <c r="T92" s="34"/>
      <c r="U92" s="34"/>
      <c r="V92" s="34"/>
      <c r="W92" s="34"/>
      <c r="X92" s="34"/>
      <c r="Y92" s="34"/>
      <c r="Z92" s="34"/>
      <c r="AA92" s="34"/>
      <c r="AB92" s="34"/>
      <c r="AC92" s="34"/>
      <c r="AD92" s="34"/>
      <c r="AE92" s="34"/>
    </row>
    <row r="93" spans="1:31" s="2" customFormat="1" ht="15.2" customHeight="1">
      <c r="A93" s="34"/>
      <c r="B93" s="35"/>
      <c r="C93" s="29" t="s">
        <v>23</v>
      </c>
      <c r="D93" s="34"/>
      <c r="E93" s="34"/>
      <c r="F93" s="27" t="str">
        <f>E17</f>
        <v xml:space="preserve"> </v>
      </c>
      <c r="G93" s="34"/>
      <c r="H93" s="34"/>
      <c r="I93" s="29" t="s">
        <v>28</v>
      </c>
      <c r="J93" s="32" t="str">
        <f>E23</f>
        <v xml:space="preserve"> </v>
      </c>
      <c r="K93" s="34"/>
      <c r="L93" s="44"/>
      <c r="S93" s="34"/>
      <c r="T93" s="34"/>
      <c r="U93" s="34"/>
      <c r="V93" s="34"/>
      <c r="W93" s="34"/>
      <c r="X93" s="34"/>
      <c r="Y93" s="34"/>
      <c r="Z93" s="34"/>
      <c r="AA93" s="34"/>
      <c r="AB93" s="34"/>
      <c r="AC93" s="34"/>
      <c r="AD93" s="34"/>
      <c r="AE93" s="34"/>
    </row>
    <row r="94" spans="1:31" s="2" customFormat="1" ht="15.2" customHeight="1">
      <c r="A94" s="34"/>
      <c r="B94" s="35"/>
      <c r="C94" s="29" t="s">
        <v>26</v>
      </c>
      <c r="D94" s="34"/>
      <c r="E94" s="34"/>
      <c r="F94" s="27" t="str">
        <f>IF(E20="","",E20)</f>
        <v>Vyplň údaj</v>
      </c>
      <c r="G94" s="34"/>
      <c r="H94" s="34"/>
      <c r="I94" s="29" t="s">
        <v>30</v>
      </c>
      <c r="J94" s="32" t="str">
        <f>E26</f>
        <v xml:space="preserve"> </v>
      </c>
      <c r="K94" s="34"/>
      <c r="L94" s="44"/>
      <c r="S94" s="34"/>
      <c r="T94" s="34"/>
      <c r="U94" s="34"/>
      <c r="V94" s="34"/>
      <c r="W94" s="34"/>
      <c r="X94" s="34"/>
      <c r="Y94" s="34"/>
      <c r="Z94" s="34"/>
      <c r="AA94" s="34"/>
      <c r="AB94" s="34"/>
      <c r="AC94" s="34"/>
      <c r="AD94" s="34"/>
      <c r="AE94" s="34"/>
    </row>
    <row r="95" spans="1:31" s="2" customFormat="1" ht="10.35" customHeight="1">
      <c r="A95" s="34"/>
      <c r="B95" s="35"/>
      <c r="C95" s="34"/>
      <c r="D95" s="34"/>
      <c r="E95" s="34"/>
      <c r="F95" s="34"/>
      <c r="G95" s="34"/>
      <c r="H95" s="34"/>
      <c r="I95" s="34"/>
      <c r="J95" s="34"/>
      <c r="K95" s="34"/>
      <c r="L95" s="44"/>
      <c r="S95" s="34"/>
      <c r="T95" s="34"/>
      <c r="U95" s="34"/>
      <c r="V95" s="34"/>
      <c r="W95" s="34"/>
      <c r="X95" s="34"/>
      <c r="Y95" s="34"/>
      <c r="Z95" s="34"/>
      <c r="AA95" s="34"/>
      <c r="AB95" s="34"/>
      <c r="AC95" s="34"/>
      <c r="AD95" s="34"/>
      <c r="AE95" s="34"/>
    </row>
    <row r="96" spans="1:31" s="2" customFormat="1" ht="29.25" customHeight="1">
      <c r="A96" s="34"/>
      <c r="B96" s="35"/>
      <c r="C96" s="116" t="s">
        <v>130</v>
      </c>
      <c r="D96" s="108"/>
      <c r="E96" s="108"/>
      <c r="F96" s="108"/>
      <c r="G96" s="108"/>
      <c r="H96" s="108"/>
      <c r="I96" s="108"/>
      <c r="J96" s="117" t="s">
        <v>131</v>
      </c>
      <c r="K96" s="108"/>
      <c r="L96" s="44"/>
      <c r="S96" s="34"/>
      <c r="T96" s="34"/>
      <c r="U96" s="34"/>
      <c r="V96" s="34"/>
      <c r="W96" s="34"/>
      <c r="X96" s="34"/>
      <c r="Y96" s="34"/>
      <c r="Z96" s="34"/>
      <c r="AA96" s="34"/>
      <c r="AB96" s="34"/>
      <c r="AC96" s="34"/>
      <c r="AD96" s="34"/>
      <c r="AE96" s="34"/>
    </row>
    <row r="97" spans="1:47" s="2" customFormat="1" ht="10.35" customHeight="1">
      <c r="A97" s="34"/>
      <c r="B97" s="35"/>
      <c r="C97" s="34"/>
      <c r="D97" s="34"/>
      <c r="E97" s="34"/>
      <c r="F97" s="34"/>
      <c r="G97" s="34"/>
      <c r="H97" s="34"/>
      <c r="I97" s="34"/>
      <c r="J97" s="34"/>
      <c r="K97" s="34"/>
      <c r="L97" s="44"/>
      <c r="S97" s="34"/>
      <c r="T97" s="34"/>
      <c r="U97" s="34"/>
      <c r="V97" s="34"/>
      <c r="W97" s="34"/>
      <c r="X97" s="34"/>
      <c r="Y97" s="34"/>
      <c r="Z97" s="34"/>
      <c r="AA97" s="34"/>
      <c r="AB97" s="34"/>
      <c r="AC97" s="34"/>
      <c r="AD97" s="34"/>
      <c r="AE97" s="34"/>
    </row>
    <row r="98" spans="1:47" s="2" customFormat="1" ht="22.9" customHeight="1">
      <c r="A98" s="34"/>
      <c r="B98" s="35"/>
      <c r="C98" s="118" t="s">
        <v>132</v>
      </c>
      <c r="D98" s="34"/>
      <c r="E98" s="34"/>
      <c r="F98" s="34"/>
      <c r="G98" s="34"/>
      <c r="H98" s="34"/>
      <c r="I98" s="34"/>
      <c r="J98" s="73">
        <f>J120</f>
        <v>0</v>
      </c>
      <c r="K98" s="34"/>
      <c r="L98" s="44"/>
      <c r="S98" s="34"/>
      <c r="T98" s="34"/>
      <c r="U98" s="34"/>
      <c r="V98" s="34"/>
      <c r="W98" s="34"/>
      <c r="X98" s="34"/>
      <c r="Y98" s="34"/>
      <c r="Z98" s="34"/>
      <c r="AA98" s="34"/>
      <c r="AB98" s="34"/>
      <c r="AC98" s="34"/>
      <c r="AD98" s="34"/>
      <c r="AE98" s="34"/>
      <c r="AU98" s="19" t="s">
        <v>133</v>
      </c>
    </row>
    <row r="99" spans="1:47" s="2" customFormat="1" ht="21.75" customHeight="1">
      <c r="A99" s="34"/>
      <c r="B99" s="35"/>
      <c r="C99" s="34"/>
      <c r="D99" s="34"/>
      <c r="E99" s="34"/>
      <c r="F99" s="34"/>
      <c r="G99" s="34"/>
      <c r="H99" s="34"/>
      <c r="I99" s="34"/>
      <c r="J99" s="34"/>
      <c r="K99" s="34"/>
      <c r="L99" s="44"/>
      <c r="S99" s="34"/>
      <c r="T99" s="34"/>
      <c r="U99" s="34"/>
      <c r="V99" s="34"/>
      <c r="W99" s="34"/>
      <c r="X99" s="34"/>
      <c r="Y99" s="34"/>
      <c r="Z99" s="34"/>
      <c r="AA99" s="34"/>
      <c r="AB99" s="34"/>
      <c r="AC99" s="34"/>
      <c r="AD99" s="34"/>
      <c r="AE99" s="34"/>
    </row>
    <row r="100" spans="1:47" s="2" customFormat="1" ht="6.95" customHeight="1">
      <c r="A100" s="34"/>
      <c r="B100" s="49"/>
      <c r="C100" s="50"/>
      <c r="D100" s="50"/>
      <c r="E100" s="50"/>
      <c r="F100" s="50"/>
      <c r="G100" s="50"/>
      <c r="H100" s="50"/>
      <c r="I100" s="50"/>
      <c r="J100" s="50"/>
      <c r="K100" s="50"/>
      <c r="L100" s="44"/>
      <c r="S100" s="34"/>
      <c r="T100" s="34"/>
      <c r="U100" s="34"/>
      <c r="V100" s="34"/>
      <c r="W100" s="34"/>
      <c r="X100" s="34"/>
      <c r="Y100" s="34"/>
      <c r="Z100" s="34"/>
      <c r="AA100" s="34"/>
      <c r="AB100" s="34"/>
      <c r="AC100" s="34"/>
      <c r="AD100" s="34"/>
      <c r="AE100" s="34"/>
    </row>
    <row r="104" spans="1:47" s="2" customFormat="1" ht="6.95" customHeight="1">
      <c r="A104" s="34"/>
      <c r="B104" s="51"/>
      <c r="C104" s="52"/>
      <c r="D104" s="52"/>
      <c r="E104" s="52"/>
      <c r="F104" s="52"/>
      <c r="G104" s="52"/>
      <c r="H104" s="52"/>
      <c r="I104" s="52"/>
      <c r="J104" s="52"/>
      <c r="K104" s="52"/>
      <c r="L104" s="44"/>
      <c r="S104" s="34"/>
      <c r="T104" s="34"/>
      <c r="U104" s="34"/>
      <c r="V104" s="34"/>
      <c r="W104" s="34"/>
      <c r="X104" s="34"/>
      <c r="Y104" s="34"/>
      <c r="Z104" s="34"/>
      <c r="AA104" s="34"/>
      <c r="AB104" s="34"/>
      <c r="AC104" s="34"/>
      <c r="AD104" s="34"/>
      <c r="AE104" s="34"/>
    </row>
    <row r="105" spans="1:47" s="2" customFormat="1" ht="24.95" customHeight="1">
      <c r="A105" s="34"/>
      <c r="B105" s="35"/>
      <c r="C105" s="23" t="s">
        <v>137</v>
      </c>
      <c r="D105" s="34"/>
      <c r="E105" s="34"/>
      <c r="F105" s="34"/>
      <c r="G105" s="34"/>
      <c r="H105" s="34"/>
      <c r="I105" s="34"/>
      <c r="J105" s="34"/>
      <c r="K105" s="34"/>
      <c r="L105" s="44"/>
      <c r="S105" s="34"/>
      <c r="T105" s="34"/>
      <c r="U105" s="34"/>
      <c r="V105" s="34"/>
      <c r="W105" s="34"/>
      <c r="X105" s="34"/>
      <c r="Y105" s="34"/>
      <c r="Z105" s="34"/>
      <c r="AA105" s="34"/>
      <c r="AB105" s="34"/>
      <c r="AC105" s="34"/>
      <c r="AD105" s="34"/>
      <c r="AE105" s="34"/>
    </row>
    <row r="106" spans="1:47" s="2" customFormat="1" ht="6.95" customHeight="1">
      <c r="A106" s="34"/>
      <c r="B106" s="35"/>
      <c r="C106" s="34"/>
      <c r="D106" s="34"/>
      <c r="E106" s="34"/>
      <c r="F106" s="34"/>
      <c r="G106" s="34"/>
      <c r="H106" s="34"/>
      <c r="I106" s="34"/>
      <c r="J106" s="34"/>
      <c r="K106" s="34"/>
      <c r="L106" s="44"/>
      <c r="S106" s="34"/>
      <c r="T106" s="34"/>
      <c r="U106" s="34"/>
      <c r="V106" s="34"/>
      <c r="W106" s="34"/>
      <c r="X106" s="34"/>
      <c r="Y106" s="34"/>
      <c r="Z106" s="34"/>
      <c r="AA106" s="34"/>
      <c r="AB106" s="34"/>
      <c r="AC106" s="34"/>
      <c r="AD106" s="34"/>
      <c r="AE106" s="34"/>
    </row>
    <row r="107" spans="1:47" s="2" customFormat="1" ht="12" customHeight="1">
      <c r="A107" s="34"/>
      <c r="B107" s="35"/>
      <c r="C107" s="29" t="s">
        <v>16</v>
      </c>
      <c r="D107" s="34"/>
      <c r="E107" s="34"/>
      <c r="F107" s="34"/>
      <c r="G107" s="34"/>
      <c r="H107" s="34"/>
      <c r="I107" s="34"/>
      <c r="J107" s="34"/>
      <c r="K107" s="34"/>
      <c r="L107" s="44"/>
      <c r="S107" s="34"/>
      <c r="T107" s="34"/>
      <c r="U107" s="34"/>
      <c r="V107" s="34"/>
      <c r="W107" s="34"/>
      <c r="X107" s="34"/>
      <c r="Y107" s="34"/>
      <c r="Z107" s="34"/>
      <c r="AA107" s="34"/>
      <c r="AB107" s="34"/>
      <c r="AC107" s="34"/>
      <c r="AD107" s="34"/>
      <c r="AE107" s="34"/>
    </row>
    <row r="108" spans="1:47" s="2" customFormat="1" ht="16.5" customHeight="1">
      <c r="A108" s="34"/>
      <c r="B108" s="35"/>
      <c r="C108" s="34"/>
      <c r="D108" s="34"/>
      <c r="E108" s="289" t="str">
        <f>E7</f>
        <v>Oprava kolejí výhybek a nástupišť v žst. Strážnice</v>
      </c>
      <c r="F108" s="290"/>
      <c r="G108" s="290"/>
      <c r="H108" s="290"/>
      <c r="I108" s="34"/>
      <c r="J108" s="34"/>
      <c r="K108" s="34"/>
      <c r="L108" s="44"/>
      <c r="S108" s="34"/>
      <c r="T108" s="34"/>
      <c r="U108" s="34"/>
      <c r="V108" s="34"/>
      <c r="W108" s="34"/>
      <c r="X108" s="34"/>
      <c r="Y108" s="34"/>
      <c r="Z108" s="34"/>
      <c r="AA108" s="34"/>
      <c r="AB108" s="34"/>
      <c r="AC108" s="34"/>
      <c r="AD108" s="34"/>
      <c r="AE108" s="34"/>
    </row>
    <row r="109" spans="1:47" s="1" customFormat="1" ht="12" customHeight="1">
      <c r="B109" s="22"/>
      <c r="C109" s="29" t="s">
        <v>127</v>
      </c>
      <c r="L109" s="22"/>
    </row>
    <row r="110" spans="1:47" s="2" customFormat="1" ht="16.5" customHeight="1">
      <c r="A110" s="34"/>
      <c r="B110" s="35"/>
      <c r="C110" s="34"/>
      <c r="D110" s="34"/>
      <c r="E110" s="289" t="s">
        <v>1975</v>
      </c>
      <c r="F110" s="288"/>
      <c r="G110" s="288"/>
      <c r="H110" s="288"/>
      <c r="I110" s="34"/>
      <c r="J110" s="34"/>
      <c r="K110" s="34"/>
      <c r="L110" s="44"/>
      <c r="S110" s="34"/>
      <c r="T110" s="34"/>
      <c r="U110" s="34"/>
      <c r="V110" s="34"/>
      <c r="W110" s="34"/>
      <c r="X110" s="34"/>
      <c r="Y110" s="34"/>
      <c r="Z110" s="34"/>
      <c r="AA110" s="34"/>
      <c r="AB110" s="34"/>
      <c r="AC110" s="34"/>
      <c r="AD110" s="34"/>
      <c r="AE110" s="34"/>
    </row>
    <row r="111" spans="1:47" s="2" customFormat="1" ht="12" customHeight="1">
      <c r="A111" s="34"/>
      <c r="B111" s="35"/>
      <c r="C111" s="29" t="s">
        <v>1442</v>
      </c>
      <c r="D111" s="34"/>
      <c r="E111" s="34"/>
      <c r="F111" s="34"/>
      <c r="G111" s="34"/>
      <c r="H111" s="34"/>
      <c r="I111" s="34"/>
      <c r="J111" s="34"/>
      <c r="K111" s="34"/>
      <c r="L111" s="44"/>
      <c r="S111" s="34"/>
      <c r="T111" s="34"/>
      <c r="U111" s="34"/>
      <c r="V111" s="34"/>
      <c r="W111" s="34"/>
      <c r="X111" s="34"/>
      <c r="Y111" s="34"/>
      <c r="Z111" s="34"/>
      <c r="AA111" s="34"/>
      <c r="AB111" s="34"/>
      <c r="AC111" s="34"/>
      <c r="AD111" s="34"/>
      <c r="AE111" s="34"/>
    </row>
    <row r="112" spans="1:47" s="2" customFormat="1" ht="16.5" customHeight="1">
      <c r="A112" s="34"/>
      <c r="B112" s="35"/>
      <c r="C112" s="34"/>
      <c r="D112" s="34"/>
      <c r="E112" s="285" t="str">
        <f>E11</f>
        <v>03 - Materiál dodaný investorem</v>
      </c>
      <c r="F112" s="288"/>
      <c r="G112" s="288"/>
      <c r="H112" s="288"/>
      <c r="I112" s="34"/>
      <c r="J112" s="34"/>
      <c r="K112" s="34"/>
      <c r="L112" s="44"/>
      <c r="S112" s="34"/>
      <c r="T112" s="34"/>
      <c r="U112" s="34"/>
      <c r="V112" s="34"/>
      <c r="W112" s="34"/>
      <c r="X112" s="34"/>
      <c r="Y112" s="34"/>
      <c r="Z112" s="34"/>
      <c r="AA112" s="34"/>
      <c r="AB112" s="34"/>
      <c r="AC112" s="34"/>
      <c r="AD112" s="34"/>
      <c r="AE112" s="34"/>
    </row>
    <row r="113" spans="1:65" s="2" customFormat="1" ht="6.95" customHeight="1">
      <c r="A113" s="34"/>
      <c r="B113" s="35"/>
      <c r="C113" s="34"/>
      <c r="D113" s="34"/>
      <c r="E113" s="34"/>
      <c r="F113" s="34"/>
      <c r="G113" s="34"/>
      <c r="H113" s="34"/>
      <c r="I113" s="34"/>
      <c r="J113" s="34"/>
      <c r="K113" s="34"/>
      <c r="L113" s="44"/>
      <c r="S113" s="34"/>
      <c r="T113" s="34"/>
      <c r="U113" s="34"/>
      <c r="V113" s="34"/>
      <c r="W113" s="34"/>
      <c r="X113" s="34"/>
      <c r="Y113" s="34"/>
      <c r="Z113" s="34"/>
      <c r="AA113" s="34"/>
      <c r="AB113" s="34"/>
      <c r="AC113" s="34"/>
      <c r="AD113" s="34"/>
      <c r="AE113" s="34"/>
    </row>
    <row r="114" spans="1:65" s="2" customFormat="1" ht="12" customHeight="1">
      <c r="A114" s="34"/>
      <c r="B114" s="35"/>
      <c r="C114" s="29" t="s">
        <v>20</v>
      </c>
      <c r="D114" s="34"/>
      <c r="E114" s="34"/>
      <c r="F114" s="27" t="str">
        <f>F14</f>
        <v xml:space="preserve"> </v>
      </c>
      <c r="G114" s="34"/>
      <c r="H114" s="34"/>
      <c r="I114" s="29" t="s">
        <v>22</v>
      </c>
      <c r="J114" s="57">
        <f>IF(J14="","",J14)</f>
        <v>45072</v>
      </c>
      <c r="K114" s="34"/>
      <c r="L114" s="44"/>
      <c r="S114" s="34"/>
      <c r="T114" s="34"/>
      <c r="U114" s="34"/>
      <c r="V114" s="34"/>
      <c r="W114" s="34"/>
      <c r="X114" s="34"/>
      <c r="Y114" s="34"/>
      <c r="Z114" s="34"/>
      <c r="AA114" s="34"/>
      <c r="AB114" s="34"/>
      <c r="AC114" s="34"/>
      <c r="AD114" s="34"/>
      <c r="AE114" s="34"/>
    </row>
    <row r="115" spans="1:65" s="2" customFormat="1" ht="6.95" customHeight="1">
      <c r="A115" s="34"/>
      <c r="B115" s="35"/>
      <c r="C115" s="34"/>
      <c r="D115" s="34"/>
      <c r="E115" s="34"/>
      <c r="F115" s="34"/>
      <c r="G115" s="34"/>
      <c r="H115" s="34"/>
      <c r="I115" s="34"/>
      <c r="J115" s="34"/>
      <c r="K115" s="34"/>
      <c r="L115" s="44"/>
      <c r="S115" s="34"/>
      <c r="T115" s="34"/>
      <c r="U115" s="34"/>
      <c r="V115" s="34"/>
      <c r="W115" s="34"/>
      <c r="X115" s="34"/>
      <c r="Y115" s="34"/>
      <c r="Z115" s="34"/>
      <c r="AA115" s="34"/>
      <c r="AB115" s="34"/>
      <c r="AC115" s="34"/>
      <c r="AD115" s="34"/>
      <c r="AE115" s="34"/>
    </row>
    <row r="116" spans="1:65" s="2" customFormat="1" ht="15.2" customHeight="1">
      <c r="A116" s="34"/>
      <c r="B116" s="35"/>
      <c r="C116" s="29" t="s">
        <v>23</v>
      </c>
      <c r="D116" s="34"/>
      <c r="E116" s="34"/>
      <c r="F116" s="27" t="str">
        <f>E17</f>
        <v xml:space="preserve"> </v>
      </c>
      <c r="G116" s="34"/>
      <c r="H116" s="34"/>
      <c r="I116" s="29" t="s">
        <v>28</v>
      </c>
      <c r="J116" s="32" t="str">
        <f>E23</f>
        <v xml:space="preserve"> </v>
      </c>
      <c r="K116" s="34"/>
      <c r="L116" s="44"/>
      <c r="S116" s="34"/>
      <c r="T116" s="34"/>
      <c r="U116" s="34"/>
      <c r="V116" s="34"/>
      <c r="W116" s="34"/>
      <c r="X116" s="34"/>
      <c r="Y116" s="34"/>
      <c r="Z116" s="34"/>
      <c r="AA116" s="34"/>
      <c r="AB116" s="34"/>
      <c r="AC116" s="34"/>
      <c r="AD116" s="34"/>
      <c r="AE116" s="34"/>
    </row>
    <row r="117" spans="1:65" s="2" customFormat="1" ht="15.2" customHeight="1">
      <c r="A117" s="34"/>
      <c r="B117" s="35"/>
      <c r="C117" s="29" t="s">
        <v>26</v>
      </c>
      <c r="D117" s="34"/>
      <c r="E117" s="34"/>
      <c r="F117" s="27" t="str">
        <f>IF(E20="","",E20)</f>
        <v>Vyplň údaj</v>
      </c>
      <c r="G117" s="34"/>
      <c r="H117" s="34"/>
      <c r="I117" s="29" t="s">
        <v>30</v>
      </c>
      <c r="J117" s="32" t="str">
        <f>E26</f>
        <v xml:space="preserve"> </v>
      </c>
      <c r="K117" s="34"/>
      <c r="L117" s="44"/>
      <c r="S117" s="34"/>
      <c r="T117" s="34"/>
      <c r="U117" s="34"/>
      <c r="V117" s="34"/>
      <c r="W117" s="34"/>
      <c r="X117" s="34"/>
      <c r="Y117" s="34"/>
      <c r="Z117" s="34"/>
      <c r="AA117" s="34"/>
      <c r="AB117" s="34"/>
      <c r="AC117" s="34"/>
      <c r="AD117" s="34"/>
      <c r="AE117" s="34"/>
    </row>
    <row r="118" spans="1:65" s="2" customFormat="1" ht="10.35" customHeight="1">
      <c r="A118" s="34"/>
      <c r="B118" s="35"/>
      <c r="C118" s="34"/>
      <c r="D118" s="34"/>
      <c r="E118" s="34"/>
      <c r="F118" s="34"/>
      <c r="G118" s="34"/>
      <c r="H118" s="34"/>
      <c r="I118" s="34"/>
      <c r="J118" s="34"/>
      <c r="K118" s="34"/>
      <c r="L118" s="44"/>
      <c r="S118" s="34"/>
      <c r="T118" s="34"/>
      <c r="U118" s="34"/>
      <c r="V118" s="34"/>
      <c r="W118" s="34"/>
      <c r="X118" s="34"/>
      <c r="Y118" s="34"/>
      <c r="Z118" s="34"/>
      <c r="AA118" s="34"/>
      <c r="AB118" s="34"/>
      <c r="AC118" s="34"/>
      <c r="AD118" s="34"/>
      <c r="AE118" s="34"/>
    </row>
    <row r="119" spans="1:65" s="11" customFormat="1" ht="29.25" customHeight="1">
      <c r="A119" s="127"/>
      <c r="B119" s="128"/>
      <c r="C119" s="129" t="s">
        <v>138</v>
      </c>
      <c r="D119" s="130" t="s">
        <v>57</v>
      </c>
      <c r="E119" s="130" t="s">
        <v>53</v>
      </c>
      <c r="F119" s="130" t="s">
        <v>54</v>
      </c>
      <c r="G119" s="130" t="s">
        <v>139</v>
      </c>
      <c r="H119" s="130" t="s">
        <v>140</v>
      </c>
      <c r="I119" s="130" t="s">
        <v>141</v>
      </c>
      <c r="J119" s="131" t="s">
        <v>131</v>
      </c>
      <c r="K119" s="132" t="s">
        <v>142</v>
      </c>
      <c r="L119" s="133"/>
      <c r="M119" s="64" t="s">
        <v>1</v>
      </c>
      <c r="N119" s="65" t="s">
        <v>36</v>
      </c>
      <c r="O119" s="65" t="s">
        <v>143</v>
      </c>
      <c r="P119" s="65" t="s">
        <v>144</v>
      </c>
      <c r="Q119" s="65" t="s">
        <v>145</v>
      </c>
      <c r="R119" s="65" t="s">
        <v>146</v>
      </c>
      <c r="S119" s="65" t="s">
        <v>147</v>
      </c>
      <c r="T119" s="66" t="s">
        <v>148</v>
      </c>
      <c r="U119" s="127"/>
      <c r="V119" s="127"/>
      <c r="W119" s="127"/>
      <c r="X119" s="127"/>
      <c r="Y119" s="127"/>
      <c r="Z119" s="127"/>
      <c r="AA119" s="127"/>
      <c r="AB119" s="127"/>
      <c r="AC119" s="127"/>
      <c r="AD119" s="127"/>
      <c r="AE119" s="127"/>
    </row>
    <row r="120" spans="1:65" s="2" customFormat="1" ht="22.9" customHeight="1">
      <c r="A120" s="34"/>
      <c r="B120" s="35"/>
      <c r="C120" s="71" t="s">
        <v>149</v>
      </c>
      <c r="D120" s="34"/>
      <c r="E120" s="34"/>
      <c r="F120" s="34"/>
      <c r="G120" s="34"/>
      <c r="H120" s="34"/>
      <c r="I120" s="34"/>
      <c r="J120" s="134">
        <f>BK120</f>
        <v>0</v>
      </c>
      <c r="K120" s="34"/>
      <c r="L120" s="35"/>
      <c r="M120" s="67"/>
      <c r="N120" s="58"/>
      <c r="O120" s="68"/>
      <c r="P120" s="135">
        <f>SUM(P121:P138)</f>
        <v>0</v>
      </c>
      <c r="Q120" s="68"/>
      <c r="R120" s="135">
        <f>SUM(R121:R138)</f>
        <v>0</v>
      </c>
      <c r="S120" s="68"/>
      <c r="T120" s="136">
        <f>SUM(T121:T138)</f>
        <v>0</v>
      </c>
      <c r="U120" s="34"/>
      <c r="V120" s="34"/>
      <c r="W120" s="34"/>
      <c r="X120" s="34"/>
      <c r="Y120" s="34"/>
      <c r="Z120" s="34"/>
      <c r="AA120" s="34"/>
      <c r="AB120" s="34"/>
      <c r="AC120" s="34"/>
      <c r="AD120" s="34"/>
      <c r="AE120" s="34"/>
      <c r="AT120" s="19" t="s">
        <v>71</v>
      </c>
      <c r="AU120" s="19" t="s">
        <v>133</v>
      </c>
      <c r="BK120" s="137">
        <f>SUM(BK121:BK138)</f>
        <v>0</v>
      </c>
    </row>
    <row r="121" spans="1:65" s="2" customFormat="1" ht="24">
      <c r="A121" s="34"/>
      <c r="B121" s="151"/>
      <c r="C121" s="166" t="s">
        <v>80</v>
      </c>
      <c r="D121" s="166" t="s">
        <v>169</v>
      </c>
      <c r="E121" s="167" t="s">
        <v>1945</v>
      </c>
      <c r="F121" s="242" t="s">
        <v>2352</v>
      </c>
      <c r="G121" s="169" t="s">
        <v>188</v>
      </c>
      <c r="H121" s="170">
        <v>4</v>
      </c>
      <c r="I121" s="171"/>
      <c r="J121" s="172">
        <f t="shared" ref="J121:J138" si="0">ROUND(I121*H121,2)</f>
        <v>0</v>
      </c>
      <c r="K121" s="173"/>
      <c r="L121" s="174"/>
      <c r="M121" s="175" t="s">
        <v>1</v>
      </c>
      <c r="N121" s="176" t="s">
        <v>37</v>
      </c>
      <c r="O121" s="60"/>
      <c r="P121" s="162">
        <f t="shared" ref="P121:P138" si="1">O121*H121</f>
        <v>0</v>
      </c>
      <c r="Q121" s="162">
        <v>0</v>
      </c>
      <c r="R121" s="162">
        <f t="shared" ref="R121:R138" si="2">Q121*H121</f>
        <v>0</v>
      </c>
      <c r="S121" s="162">
        <v>0</v>
      </c>
      <c r="T121" s="163">
        <f t="shared" ref="T121:T138" si="3">S121*H121</f>
        <v>0</v>
      </c>
      <c r="U121" s="34"/>
      <c r="V121" s="34"/>
      <c r="W121" s="34"/>
      <c r="X121" s="34"/>
      <c r="Y121" s="34"/>
      <c r="Z121" s="34"/>
      <c r="AA121" s="34"/>
      <c r="AB121" s="34"/>
      <c r="AC121" s="34"/>
      <c r="AD121" s="34"/>
      <c r="AE121" s="34"/>
      <c r="AR121" s="164" t="s">
        <v>1479</v>
      </c>
      <c r="AT121" s="164" t="s">
        <v>169</v>
      </c>
      <c r="AU121" s="164" t="s">
        <v>72</v>
      </c>
      <c r="AY121" s="19" t="s">
        <v>152</v>
      </c>
      <c r="BE121" s="165">
        <f t="shared" ref="BE121:BE138" si="4">IF(N121="základní",J121,0)</f>
        <v>0</v>
      </c>
      <c r="BF121" s="165">
        <f t="shared" ref="BF121:BF138" si="5">IF(N121="snížená",J121,0)</f>
        <v>0</v>
      </c>
      <c r="BG121" s="165">
        <f t="shared" ref="BG121:BG138" si="6">IF(N121="zákl. přenesená",J121,0)</f>
        <v>0</v>
      </c>
      <c r="BH121" s="165">
        <f t="shared" ref="BH121:BH138" si="7">IF(N121="sníž. přenesená",J121,0)</f>
        <v>0</v>
      </c>
      <c r="BI121" s="165">
        <f t="shared" ref="BI121:BI138" si="8">IF(N121="nulová",J121,0)</f>
        <v>0</v>
      </c>
      <c r="BJ121" s="19" t="s">
        <v>80</v>
      </c>
      <c r="BK121" s="165">
        <f t="shared" ref="BK121:BK138" si="9">ROUND(I121*H121,2)</f>
        <v>0</v>
      </c>
      <c r="BL121" s="19" t="s">
        <v>391</v>
      </c>
      <c r="BM121" s="164" t="s">
        <v>2234</v>
      </c>
    </row>
    <row r="122" spans="1:65" s="2" customFormat="1" ht="24">
      <c r="A122" s="34"/>
      <c r="B122" s="151"/>
      <c r="C122" s="166" t="s">
        <v>82</v>
      </c>
      <c r="D122" s="166" t="s">
        <v>169</v>
      </c>
      <c r="E122" s="167" t="s">
        <v>2235</v>
      </c>
      <c r="F122" s="242" t="s">
        <v>2367</v>
      </c>
      <c r="G122" s="169" t="s">
        <v>188</v>
      </c>
      <c r="H122" s="170">
        <v>4</v>
      </c>
      <c r="I122" s="171"/>
      <c r="J122" s="172">
        <f t="shared" si="0"/>
        <v>0</v>
      </c>
      <c r="K122" s="173"/>
      <c r="L122" s="174"/>
      <c r="M122" s="175" t="s">
        <v>1</v>
      </c>
      <c r="N122" s="176" t="s">
        <v>37</v>
      </c>
      <c r="O122" s="60"/>
      <c r="P122" s="162">
        <f t="shared" si="1"/>
        <v>0</v>
      </c>
      <c r="Q122" s="162">
        <v>0</v>
      </c>
      <c r="R122" s="162">
        <f t="shared" si="2"/>
        <v>0</v>
      </c>
      <c r="S122" s="162">
        <v>0</v>
      </c>
      <c r="T122" s="163">
        <f t="shared" si="3"/>
        <v>0</v>
      </c>
      <c r="U122" s="34"/>
      <c r="V122" s="34"/>
      <c r="W122" s="34"/>
      <c r="X122" s="34"/>
      <c r="Y122" s="34"/>
      <c r="Z122" s="34"/>
      <c r="AA122" s="34"/>
      <c r="AB122" s="34"/>
      <c r="AC122" s="34"/>
      <c r="AD122" s="34"/>
      <c r="AE122" s="34"/>
      <c r="AR122" s="164" t="s">
        <v>390</v>
      </c>
      <c r="AT122" s="164" t="s">
        <v>169</v>
      </c>
      <c r="AU122" s="164" t="s">
        <v>72</v>
      </c>
      <c r="AY122" s="19" t="s">
        <v>152</v>
      </c>
      <c r="BE122" s="165">
        <f t="shared" si="4"/>
        <v>0</v>
      </c>
      <c r="BF122" s="165">
        <f t="shared" si="5"/>
        <v>0</v>
      </c>
      <c r="BG122" s="165">
        <f t="shared" si="6"/>
        <v>0</v>
      </c>
      <c r="BH122" s="165">
        <f t="shared" si="7"/>
        <v>0</v>
      </c>
      <c r="BI122" s="165">
        <f t="shared" si="8"/>
        <v>0</v>
      </c>
      <c r="BJ122" s="19" t="s">
        <v>80</v>
      </c>
      <c r="BK122" s="165">
        <f t="shared" si="9"/>
        <v>0</v>
      </c>
      <c r="BL122" s="19" t="s">
        <v>390</v>
      </c>
      <c r="BM122" s="164" t="s">
        <v>2236</v>
      </c>
    </row>
    <row r="123" spans="1:65" s="2" customFormat="1" ht="17.25" customHeight="1">
      <c r="A123" s="34"/>
      <c r="B123" s="151"/>
      <c r="C123" s="166" t="s">
        <v>162</v>
      </c>
      <c r="D123" s="166" t="s">
        <v>169</v>
      </c>
      <c r="E123" s="167" t="s">
        <v>2237</v>
      </c>
      <c r="F123" s="242" t="s">
        <v>2368</v>
      </c>
      <c r="G123" s="169" t="s">
        <v>188</v>
      </c>
      <c r="H123" s="170">
        <v>1</v>
      </c>
      <c r="I123" s="171"/>
      <c r="J123" s="172">
        <f t="shared" si="0"/>
        <v>0</v>
      </c>
      <c r="K123" s="173"/>
      <c r="L123" s="174"/>
      <c r="M123" s="175" t="s">
        <v>1</v>
      </c>
      <c r="N123" s="176" t="s">
        <v>37</v>
      </c>
      <c r="O123" s="60"/>
      <c r="P123" s="162">
        <f t="shared" si="1"/>
        <v>0</v>
      </c>
      <c r="Q123" s="162">
        <v>0</v>
      </c>
      <c r="R123" s="162">
        <f t="shared" si="2"/>
        <v>0</v>
      </c>
      <c r="S123" s="162">
        <v>0</v>
      </c>
      <c r="T123" s="163">
        <f t="shared" si="3"/>
        <v>0</v>
      </c>
      <c r="U123" s="34"/>
      <c r="V123" s="34"/>
      <c r="W123" s="34"/>
      <c r="X123" s="34"/>
      <c r="Y123" s="34"/>
      <c r="Z123" s="34"/>
      <c r="AA123" s="34"/>
      <c r="AB123" s="34"/>
      <c r="AC123" s="34"/>
      <c r="AD123" s="34"/>
      <c r="AE123" s="34"/>
      <c r="AR123" s="164" t="s">
        <v>390</v>
      </c>
      <c r="AT123" s="164" t="s">
        <v>169</v>
      </c>
      <c r="AU123" s="164" t="s">
        <v>72</v>
      </c>
      <c r="AY123" s="19" t="s">
        <v>152</v>
      </c>
      <c r="BE123" s="165">
        <f t="shared" si="4"/>
        <v>0</v>
      </c>
      <c r="BF123" s="165">
        <f t="shared" si="5"/>
        <v>0</v>
      </c>
      <c r="BG123" s="165">
        <f t="shared" si="6"/>
        <v>0</v>
      </c>
      <c r="BH123" s="165">
        <f t="shared" si="7"/>
        <v>0</v>
      </c>
      <c r="BI123" s="165">
        <f t="shared" si="8"/>
        <v>0</v>
      </c>
      <c r="BJ123" s="19" t="s">
        <v>80</v>
      </c>
      <c r="BK123" s="165">
        <f t="shared" si="9"/>
        <v>0</v>
      </c>
      <c r="BL123" s="19" t="s">
        <v>390</v>
      </c>
      <c r="BM123" s="164" t="s">
        <v>2238</v>
      </c>
    </row>
    <row r="124" spans="1:65" s="2" customFormat="1" ht="18" customHeight="1">
      <c r="A124" s="34"/>
      <c r="B124" s="151"/>
      <c r="C124" s="166" t="s">
        <v>159</v>
      </c>
      <c r="D124" s="166" t="s">
        <v>169</v>
      </c>
      <c r="E124" s="167" t="s">
        <v>2239</v>
      </c>
      <c r="F124" s="242" t="s">
        <v>2369</v>
      </c>
      <c r="G124" s="169" t="s">
        <v>188</v>
      </c>
      <c r="H124" s="170">
        <v>1</v>
      </c>
      <c r="I124" s="171"/>
      <c r="J124" s="172">
        <f t="shared" si="0"/>
        <v>0</v>
      </c>
      <c r="K124" s="173"/>
      <c r="L124" s="174"/>
      <c r="M124" s="175" t="s">
        <v>1</v>
      </c>
      <c r="N124" s="176" t="s">
        <v>37</v>
      </c>
      <c r="O124" s="60"/>
      <c r="P124" s="162">
        <f t="shared" si="1"/>
        <v>0</v>
      </c>
      <c r="Q124" s="162">
        <v>0</v>
      </c>
      <c r="R124" s="162">
        <f t="shared" si="2"/>
        <v>0</v>
      </c>
      <c r="S124" s="162">
        <v>0</v>
      </c>
      <c r="T124" s="163">
        <f t="shared" si="3"/>
        <v>0</v>
      </c>
      <c r="U124" s="34"/>
      <c r="V124" s="34"/>
      <c r="W124" s="34"/>
      <c r="X124" s="34"/>
      <c r="Y124" s="34"/>
      <c r="Z124" s="34"/>
      <c r="AA124" s="34"/>
      <c r="AB124" s="34"/>
      <c r="AC124" s="34"/>
      <c r="AD124" s="34"/>
      <c r="AE124" s="34"/>
      <c r="AR124" s="164" t="s">
        <v>390</v>
      </c>
      <c r="AT124" s="164" t="s">
        <v>169</v>
      </c>
      <c r="AU124" s="164" t="s">
        <v>72</v>
      </c>
      <c r="AY124" s="19" t="s">
        <v>152</v>
      </c>
      <c r="BE124" s="165">
        <f t="shared" si="4"/>
        <v>0</v>
      </c>
      <c r="BF124" s="165">
        <f t="shared" si="5"/>
        <v>0</v>
      </c>
      <c r="BG124" s="165">
        <f t="shared" si="6"/>
        <v>0</v>
      </c>
      <c r="BH124" s="165">
        <f t="shared" si="7"/>
        <v>0</v>
      </c>
      <c r="BI124" s="165">
        <f t="shared" si="8"/>
        <v>0</v>
      </c>
      <c r="BJ124" s="19" t="s">
        <v>80</v>
      </c>
      <c r="BK124" s="165">
        <f t="shared" si="9"/>
        <v>0</v>
      </c>
      <c r="BL124" s="19" t="s">
        <v>390</v>
      </c>
      <c r="BM124" s="164" t="s">
        <v>2240</v>
      </c>
    </row>
    <row r="125" spans="1:65" s="2" customFormat="1" ht="24">
      <c r="A125" s="34"/>
      <c r="B125" s="151"/>
      <c r="C125" s="166" t="s">
        <v>153</v>
      </c>
      <c r="D125" s="166" t="s">
        <v>169</v>
      </c>
      <c r="E125" s="167" t="s">
        <v>2241</v>
      </c>
      <c r="F125" s="242" t="s">
        <v>2370</v>
      </c>
      <c r="G125" s="169" t="s">
        <v>188</v>
      </c>
      <c r="H125" s="170">
        <v>2</v>
      </c>
      <c r="I125" s="171"/>
      <c r="J125" s="172">
        <f t="shared" si="0"/>
        <v>0</v>
      </c>
      <c r="K125" s="173"/>
      <c r="L125" s="174"/>
      <c r="M125" s="175" t="s">
        <v>1</v>
      </c>
      <c r="N125" s="176" t="s">
        <v>37</v>
      </c>
      <c r="O125" s="60"/>
      <c r="P125" s="162">
        <f t="shared" si="1"/>
        <v>0</v>
      </c>
      <c r="Q125" s="162">
        <v>0</v>
      </c>
      <c r="R125" s="162">
        <f t="shared" si="2"/>
        <v>0</v>
      </c>
      <c r="S125" s="162">
        <v>0</v>
      </c>
      <c r="T125" s="163">
        <f t="shared" si="3"/>
        <v>0</v>
      </c>
      <c r="U125" s="34"/>
      <c r="V125" s="34"/>
      <c r="W125" s="34"/>
      <c r="X125" s="34"/>
      <c r="Y125" s="34"/>
      <c r="Z125" s="34"/>
      <c r="AA125" s="34"/>
      <c r="AB125" s="34"/>
      <c r="AC125" s="34"/>
      <c r="AD125" s="34"/>
      <c r="AE125" s="34"/>
      <c r="AR125" s="164" t="s">
        <v>1479</v>
      </c>
      <c r="AT125" s="164" t="s">
        <v>169</v>
      </c>
      <c r="AU125" s="164" t="s">
        <v>72</v>
      </c>
      <c r="AY125" s="19" t="s">
        <v>152</v>
      </c>
      <c r="BE125" s="165">
        <f t="shared" si="4"/>
        <v>0</v>
      </c>
      <c r="BF125" s="165">
        <f t="shared" si="5"/>
        <v>0</v>
      </c>
      <c r="BG125" s="165">
        <f t="shared" si="6"/>
        <v>0</v>
      </c>
      <c r="BH125" s="165">
        <f t="shared" si="7"/>
        <v>0</v>
      </c>
      <c r="BI125" s="165">
        <f t="shared" si="8"/>
        <v>0</v>
      </c>
      <c r="BJ125" s="19" t="s">
        <v>80</v>
      </c>
      <c r="BK125" s="165">
        <f t="shared" si="9"/>
        <v>0</v>
      </c>
      <c r="BL125" s="19" t="s">
        <v>391</v>
      </c>
      <c r="BM125" s="164" t="s">
        <v>2242</v>
      </c>
    </row>
    <row r="126" spans="1:65" s="2" customFormat="1" ht="16.5" customHeight="1">
      <c r="A126" s="34"/>
      <c r="B126" s="151"/>
      <c r="C126" s="166" t="s">
        <v>173</v>
      </c>
      <c r="D126" s="166" t="s">
        <v>169</v>
      </c>
      <c r="E126" s="167" t="s">
        <v>2243</v>
      </c>
      <c r="F126" s="242" t="s">
        <v>2371</v>
      </c>
      <c r="G126" s="169" t="s">
        <v>188</v>
      </c>
      <c r="H126" s="170">
        <v>2</v>
      </c>
      <c r="I126" s="171"/>
      <c r="J126" s="172">
        <f t="shared" si="0"/>
        <v>0</v>
      </c>
      <c r="K126" s="173"/>
      <c r="L126" s="174"/>
      <c r="M126" s="175" t="s">
        <v>1</v>
      </c>
      <c r="N126" s="176" t="s">
        <v>37</v>
      </c>
      <c r="O126" s="60"/>
      <c r="P126" s="162">
        <f t="shared" si="1"/>
        <v>0</v>
      </c>
      <c r="Q126" s="162">
        <v>0</v>
      </c>
      <c r="R126" s="162">
        <f t="shared" si="2"/>
        <v>0</v>
      </c>
      <c r="S126" s="162">
        <v>0</v>
      </c>
      <c r="T126" s="163">
        <f t="shared" si="3"/>
        <v>0</v>
      </c>
      <c r="U126" s="34"/>
      <c r="V126" s="34"/>
      <c r="W126" s="34"/>
      <c r="X126" s="34"/>
      <c r="Y126" s="34"/>
      <c r="Z126" s="34"/>
      <c r="AA126" s="34"/>
      <c r="AB126" s="34"/>
      <c r="AC126" s="34"/>
      <c r="AD126" s="34"/>
      <c r="AE126" s="34"/>
      <c r="AR126" s="164" t="s">
        <v>1479</v>
      </c>
      <c r="AT126" s="164" t="s">
        <v>169</v>
      </c>
      <c r="AU126" s="164" t="s">
        <v>72</v>
      </c>
      <c r="AY126" s="19" t="s">
        <v>152</v>
      </c>
      <c r="BE126" s="165">
        <f t="shared" si="4"/>
        <v>0</v>
      </c>
      <c r="BF126" s="165">
        <f t="shared" si="5"/>
        <v>0</v>
      </c>
      <c r="BG126" s="165">
        <f t="shared" si="6"/>
        <v>0</v>
      </c>
      <c r="BH126" s="165">
        <f t="shared" si="7"/>
        <v>0</v>
      </c>
      <c r="BI126" s="165">
        <f t="shared" si="8"/>
        <v>0</v>
      </c>
      <c r="BJ126" s="19" t="s">
        <v>80</v>
      </c>
      <c r="BK126" s="165">
        <f t="shared" si="9"/>
        <v>0</v>
      </c>
      <c r="BL126" s="19" t="s">
        <v>391</v>
      </c>
      <c r="BM126" s="164" t="s">
        <v>2244</v>
      </c>
    </row>
    <row r="127" spans="1:65" s="2" customFormat="1" ht="24">
      <c r="A127" s="34"/>
      <c r="B127" s="151"/>
      <c r="C127" s="166" t="s">
        <v>178</v>
      </c>
      <c r="D127" s="166" t="s">
        <v>169</v>
      </c>
      <c r="E127" s="167" t="s">
        <v>2245</v>
      </c>
      <c r="F127" s="242" t="s">
        <v>2372</v>
      </c>
      <c r="G127" s="169" t="s">
        <v>188</v>
      </c>
      <c r="H127" s="170">
        <v>4</v>
      </c>
      <c r="I127" s="171"/>
      <c r="J127" s="172">
        <f t="shared" si="0"/>
        <v>0</v>
      </c>
      <c r="K127" s="173"/>
      <c r="L127" s="174"/>
      <c r="M127" s="175" t="s">
        <v>1</v>
      </c>
      <c r="N127" s="176" t="s">
        <v>37</v>
      </c>
      <c r="O127" s="60"/>
      <c r="P127" s="162">
        <f t="shared" si="1"/>
        <v>0</v>
      </c>
      <c r="Q127" s="162">
        <v>0</v>
      </c>
      <c r="R127" s="162">
        <f t="shared" si="2"/>
        <v>0</v>
      </c>
      <c r="S127" s="162">
        <v>0</v>
      </c>
      <c r="T127" s="163">
        <f t="shared" si="3"/>
        <v>0</v>
      </c>
      <c r="U127" s="34"/>
      <c r="V127" s="34"/>
      <c r="W127" s="34"/>
      <c r="X127" s="34"/>
      <c r="Y127" s="34"/>
      <c r="Z127" s="34"/>
      <c r="AA127" s="34"/>
      <c r="AB127" s="34"/>
      <c r="AC127" s="34"/>
      <c r="AD127" s="34"/>
      <c r="AE127" s="34"/>
      <c r="AR127" s="164" t="s">
        <v>1479</v>
      </c>
      <c r="AT127" s="164" t="s">
        <v>169</v>
      </c>
      <c r="AU127" s="164" t="s">
        <v>72</v>
      </c>
      <c r="AY127" s="19" t="s">
        <v>152</v>
      </c>
      <c r="BE127" s="165">
        <f t="shared" si="4"/>
        <v>0</v>
      </c>
      <c r="BF127" s="165">
        <f t="shared" si="5"/>
        <v>0</v>
      </c>
      <c r="BG127" s="165">
        <f t="shared" si="6"/>
        <v>0</v>
      </c>
      <c r="BH127" s="165">
        <f t="shared" si="7"/>
        <v>0</v>
      </c>
      <c r="BI127" s="165">
        <f t="shared" si="8"/>
        <v>0</v>
      </c>
      <c r="BJ127" s="19" t="s">
        <v>80</v>
      </c>
      <c r="BK127" s="165">
        <f t="shared" si="9"/>
        <v>0</v>
      </c>
      <c r="BL127" s="19" t="s">
        <v>391</v>
      </c>
      <c r="BM127" s="164" t="s">
        <v>2246</v>
      </c>
    </row>
    <row r="128" spans="1:65" s="2" customFormat="1" ht="24">
      <c r="A128" s="34"/>
      <c r="B128" s="151"/>
      <c r="C128" s="166" t="s">
        <v>168</v>
      </c>
      <c r="D128" s="166" t="s">
        <v>169</v>
      </c>
      <c r="E128" s="167" t="s">
        <v>2247</v>
      </c>
      <c r="F128" s="242" t="s">
        <v>2373</v>
      </c>
      <c r="G128" s="169" t="s">
        <v>188</v>
      </c>
      <c r="H128" s="170">
        <v>4</v>
      </c>
      <c r="I128" s="171"/>
      <c r="J128" s="172">
        <f t="shared" si="0"/>
        <v>0</v>
      </c>
      <c r="K128" s="173"/>
      <c r="L128" s="174"/>
      <c r="M128" s="175" t="s">
        <v>1</v>
      </c>
      <c r="N128" s="176" t="s">
        <v>37</v>
      </c>
      <c r="O128" s="60"/>
      <c r="P128" s="162">
        <f t="shared" si="1"/>
        <v>0</v>
      </c>
      <c r="Q128" s="162">
        <v>0</v>
      </c>
      <c r="R128" s="162">
        <f t="shared" si="2"/>
        <v>0</v>
      </c>
      <c r="S128" s="162">
        <v>0</v>
      </c>
      <c r="T128" s="163">
        <f t="shared" si="3"/>
        <v>0</v>
      </c>
      <c r="U128" s="34"/>
      <c r="V128" s="34"/>
      <c r="W128" s="34"/>
      <c r="X128" s="34"/>
      <c r="Y128" s="34"/>
      <c r="Z128" s="34"/>
      <c r="AA128" s="34"/>
      <c r="AB128" s="34"/>
      <c r="AC128" s="34"/>
      <c r="AD128" s="34"/>
      <c r="AE128" s="34"/>
      <c r="AR128" s="164" t="s">
        <v>82</v>
      </c>
      <c r="AT128" s="164" t="s">
        <v>169</v>
      </c>
      <c r="AU128" s="164" t="s">
        <v>72</v>
      </c>
      <c r="AY128" s="19" t="s">
        <v>152</v>
      </c>
      <c r="BE128" s="165">
        <f t="shared" si="4"/>
        <v>0</v>
      </c>
      <c r="BF128" s="165">
        <f t="shared" si="5"/>
        <v>0</v>
      </c>
      <c r="BG128" s="165">
        <f t="shared" si="6"/>
        <v>0</v>
      </c>
      <c r="BH128" s="165">
        <f t="shared" si="7"/>
        <v>0</v>
      </c>
      <c r="BI128" s="165">
        <f t="shared" si="8"/>
        <v>0</v>
      </c>
      <c r="BJ128" s="19" t="s">
        <v>80</v>
      </c>
      <c r="BK128" s="165">
        <f t="shared" si="9"/>
        <v>0</v>
      </c>
      <c r="BL128" s="19" t="s">
        <v>80</v>
      </c>
      <c r="BM128" s="164" t="s">
        <v>2248</v>
      </c>
    </row>
    <row r="129" spans="1:65" s="2" customFormat="1" ht="24">
      <c r="A129" s="34"/>
      <c r="B129" s="151"/>
      <c r="C129" s="166" t="s">
        <v>185</v>
      </c>
      <c r="D129" s="166" t="s">
        <v>169</v>
      </c>
      <c r="E129" s="167" t="s">
        <v>2249</v>
      </c>
      <c r="F129" s="242" t="s">
        <v>2374</v>
      </c>
      <c r="G129" s="169" t="s">
        <v>188</v>
      </c>
      <c r="H129" s="170">
        <v>2</v>
      </c>
      <c r="I129" s="171"/>
      <c r="J129" s="172">
        <f t="shared" si="0"/>
        <v>0</v>
      </c>
      <c r="K129" s="173"/>
      <c r="L129" s="174"/>
      <c r="M129" s="175" t="s">
        <v>1</v>
      </c>
      <c r="N129" s="176" t="s">
        <v>37</v>
      </c>
      <c r="O129" s="60"/>
      <c r="P129" s="162">
        <f t="shared" si="1"/>
        <v>0</v>
      </c>
      <c r="Q129" s="162">
        <v>0</v>
      </c>
      <c r="R129" s="162">
        <f t="shared" si="2"/>
        <v>0</v>
      </c>
      <c r="S129" s="162">
        <v>0</v>
      </c>
      <c r="T129" s="163">
        <f t="shared" si="3"/>
        <v>0</v>
      </c>
      <c r="U129" s="34"/>
      <c r="V129" s="34"/>
      <c r="W129" s="34"/>
      <c r="X129" s="34"/>
      <c r="Y129" s="34"/>
      <c r="Z129" s="34"/>
      <c r="AA129" s="34"/>
      <c r="AB129" s="34"/>
      <c r="AC129" s="34"/>
      <c r="AD129" s="34"/>
      <c r="AE129" s="34"/>
      <c r="AR129" s="164" t="s">
        <v>390</v>
      </c>
      <c r="AT129" s="164" t="s">
        <v>169</v>
      </c>
      <c r="AU129" s="164" t="s">
        <v>72</v>
      </c>
      <c r="AY129" s="19" t="s">
        <v>152</v>
      </c>
      <c r="BE129" s="165">
        <f t="shared" si="4"/>
        <v>0</v>
      </c>
      <c r="BF129" s="165">
        <f t="shared" si="5"/>
        <v>0</v>
      </c>
      <c r="BG129" s="165">
        <f t="shared" si="6"/>
        <v>0</v>
      </c>
      <c r="BH129" s="165">
        <f t="shared" si="7"/>
        <v>0</v>
      </c>
      <c r="BI129" s="165">
        <f t="shared" si="8"/>
        <v>0</v>
      </c>
      <c r="BJ129" s="19" t="s">
        <v>80</v>
      </c>
      <c r="BK129" s="165">
        <f t="shared" si="9"/>
        <v>0</v>
      </c>
      <c r="BL129" s="19" t="s">
        <v>390</v>
      </c>
      <c r="BM129" s="164" t="s">
        <v>2250</v>
      </c>
    </row>
    <row r="130" spans="1:65" s="2" customFormat="1" ht="24">
      <c r="A130" s="34"/>
      <c r="B130" s="151"/>
      <c r="C130" s="166" t="s">
        <v>190</v>
      </c>
      <c r="D130" s="166" t="s">
        <v>169</v>
      </c>
      <c r="E130" s="167" t="s">
        <v>2251</v>
      </c>
      <c r="F130" s="242" t="s">
        <v>2375</v>
      </c>
      <c r="G130" s="169" t="s">
        <v>188</v>
      </c>
      <c r="H130" s="170">
        <v>2</v>
      </c>
      <c r="I130" s="171"/>
      <c r="J130" s="172">
        <f t="shared" si="0"/>
        <v>0</v>
      </c>
      <c r="K130" s="173"/>
      <c r="L130" s="174"/>
      <c r="M130" s="175" t="s">
        <v>1</v>
      </c>
      <c r="N130" s="176" t="s">
        <v>37</v>
      </c>
      <c r="O130" s="60"/>
      <c r="P130" s="162">
        <f t="shared" si="1"/>
        <v>0</v>
      </c>
      <c r="Q130" s="162">
        <v>0</v>
      </c>
      <c r="R130" s="162">
        <f t="shared" si="2"/>
        <v>0</v>
      </c>
      <c r="S130" s="162">
        <v>0</v>
      </c>
      <c r="T130" s="163">
        <f t="shared" si="3"/>
        <v>0</v>
      </c>
      <c r="U130" s="34"/>
      <c r="V130" s="34"/>
      <c r="W130" s="34"/>
      <c r="X130" s="34"/>
      <c r="Y130" s="34"/>
      <c r="Z130" s="34"/>
      <c r="AA130" s="34"/>
      <c r="AB130" s="34"/>
      <c r="AC130" s="34"/>
      <c r="AD130" s="34"/>
      <c r="AE130" s="34"/>
      <c r="AR130" s="164" t="s">
        <v>390</v>
      </c>
      <c r="AT130" s="164" t="s">
        <v>169</v>
      </c>
      <c r="AU130" s="164" t="s">
        <v>72</v>
      </c>
      <c r="AY130" s="19" t="s">
        <v>152</v>
      </c>
      <c r="BE130" s="165">
        <f t="shared" si="4"/>
        <v>0</v>
      </c>
      <c r="BF130" s="165">
        <f t="shared" si="5"/>
        <v>0</v>
      </c>
      <c r="BG130" s="165">
        <f t="shared" si="6"/>
        <v>0</v>
      </c>
      <c r="BH130" s="165">
        <f t="shared" si="7"/>
        <v>0</v>
      </c>
      <c r="BI130" s="165">
        <f t="shared" si="8"/>
        <v>0</v>
      </c>
      <c r="BJ130" s="19" t="s">
        <v>80</v>
      </c>
      <c r="BK130" s="165">
        <f t="shared" si="9"/>
        <v>0</v>
      </c>
      <c r="BL130" s="19" t="s">
        <v>390</v>
      </c>
      <c r="BM130" s="164" t="s">
        <v>2252</v>
      </c>
    </row>
    <row r="131" spans="1:65" s="2" customFormat="1" ht="16.5" customHeight="1">
      <c r="A131" s="34"/>
      <c r="B131" s="151"/>
      <c r="C131" s="166" t="s">
        <v>195</v>
      </c>
      <c r="D131" s="166" t="s">
        <v>169</v>
      </c>
      <c r="E131" s="167" t="s">
        <v>2253</v>
      </c>
      <c r="F131" s="242" t="s">
        <v>2376</v>
      </c>
      <c r="G131" s="169" t="s">
        <v>188</v>
      </c>
      <c r="H131" s="170">
        <v>2</v>
      </c>
      <c r="I131" s="171"/>
      <c r="J131" s="172">
        <f t="shared" si="0"/>
        <v>0</v>
      </c>
      <c r="K131" s="173"/>
      <c r="L131" s="174"/>
      <c r="M131" s="175" t="s">
        <v>1</v>
      </c>
      <c r="N131" s="176" t="s">
        <v>37</v>
      </c>
      <c r="O131" s="60"/>
      <c r="P131" s="162">
        <f t="shared" si="1"/>
        <v>0</v>
      </c>
      <c r="Q131" s="162">
        <v>0</v>
      </c>
      <c r="R131" s="162">
        <f t="shared" si="2"/>
        <v>0</v>
      </c>
      <c r="S131" s="162">
        <v>0</v>
      </c>
      <c r="T131" s="163">
        <f t="shared" si="3"/>
        <v>0</v>
      </c>
      <c r="U131" s="34"/>
      <c r="V131" s="34"/>
      <c r="W131" s="34"/>
      <c r="X131" s="34"/>
      <c r="Y131" s="34"/>
      <c r="Z131" s="34"/>
      <c r="AA131" s="34"/>
      <c r="AB131" s="34"/>
      <c r="AC131" s="34"/>
      <c r="AD131" s="34"/>
      <c r="AE131" s="34"/>
      <c r="AR131" s="164" t="s">
        <v>390</v>
      </c>
      <c r="AT131" s="164" t="s">
        <v>169</v>
      </c>
      <c r="AU131" s="164" t="s">
        <v>72</v>
      </c>
      <c r="AY131" s="19" t="s">
        <v>152</v>
      </c>
      <c r="BE131" s="165">
        <f t="shared" si="4"/>
        <v>0</v>
      </c>
      <c r="BF131" s="165">
        <f t="shared" si="5"/>
        <v>0</v>
      </c>
      <c r="BG131" s="165">
        <f t="shared" si="6"/>
        <v>0</v>
      </c>
      <c r="BH131" s="165">
        <f t="shared" si="7"/>
        <v>0</v>
      </c>
      <c r="BI131" s="165">
        <f t="shared" si="8"/>
        <v>0</v>
      </c>
      <c r="BJ131" s="19" t="s">
        <v>80</v>
      </c>
      <c r="BK131" s="165">
        <f t="shared" si="9"/>
        <v>0</v>
      </c>
      <c r="BL131" s="19" t="s">
        <v>390</v>
      </c>
      <c r="BM131" s="164" t="s">
        <v>2254</v>
      </c>
    </row>
    <row r="132" spans="1:65" s="2" customFormat="1" ht="16.5" customHeight="1">
      <c r="A132" s="34"/>
      <c r="B132" s="151"/>
      <c r="C132" s="166" t="s">
        <v>199</v>
      </c>
      <c r="D132" s="166" t="s">
        <v>169</v>
      </c>
      <c r="E132" s="167" t="s">
        <v>2255</v>
      </c>
      <c r="F132" s="242" t="s">
        <v>2377</v>
      </c>
      <c r="G132" s="169" t="s">
        <v>188</v>
      </c>
      <c r="H132" s="170">
        <v>2</v>
      </c>
      <c r="I132" s="171"/>
      <c r="J132" s="172">
        <f t="shared" si="0"/>
        <v>0</v>
      </c>
      <c r="K132" s="173"/>
      <c r="L132" s="174"/>
      <c r="M132" s="175" t="s">
        <v>1</v>
      </c>
      <c r="N132" s="176" t="s">
        <v>37</v>
      </c>
      <c r="O132" s="60"/>
      <c r="P132" s="162">
        <f t="shared" si="1"/>
        <v>0</v>
      </c>
      <c r="Q132" s="162">
        <v>0</v>
      </c>
      <c r="R132" s="162">
        <f t="shared" si="2"/>
        <v>0</v>
      </c>
      <c r="S132" s="162">
        <v>0</v>
      </c>
      <c r="T132" s="163">
        <f t="shared" si="3"/>
        <v>0</v>
      </c>
      <c r="U132" s="34"/>
      <c r="V132" s="34"/>
      <c r="W132" s="34"/>
      <c r="X132" s="34"/>
      <c r="Y132" s="34"/>
      <c r="Z132" s="34"/>
      <c r="AA132" s="34"/>
      <c r="AB132" s="34"/>
      <c r="AC132" s="34"/>
      <c r="AD132" s="34"/>
      <c r="AE132" s="34"/>
      <c r="AR132" s="164" t="s">
        <v>390</v>
      </c>
      <c r="AT132" s="164" t="s">
        <v>169</v>
      </c>
      <c r="AU132" s="164" t="s">
        <v>72</v>
      </c>
      <c r="AY132" s="19" t="s">
        <v>152</v>
      </c>
      <c r="BE132" s="165">
        <f t="shared" si="4"/>
        <v>0</v>
      </c>
      <c r="BF132" s="165">
        <f t="shared" si="5"/>
        <v>0</v>
      </c>
      <c r="BG132" s="165">
        <f t="shared" si="6"/>
        <v>0</v>
      </c>
      <c r="BH132" s="165">
        <f t="shared" si="7"/>
        <v>0</v>
      </c>
      <c r="BI132" s="165">
        <f t="shared" si="8"/>
        <v>0</v>
      </c>
      <c r="BJ132" s="19" t="s">
        <v>80</v>
      </c>
      <c r="BK132" s="165">
        <f t="shared" si="9"/>
        <v>0</v>
      </c>
      <c r="BL132" s="19" t="s">
        <v>390</v>
      </c>
      <c r="BM132" s="164" t="s">
        <v>2256</v>
      </c>
    </row>
    <row r="133" spans="1:65" s="2" customFormat="1" ht="16.5" customHeight="1">
      <c r="A133" s="34"/>
      <c r="B133" s="151"/>
      <c r="C133" s="166" t="s">
        <v>203</v>
      </c>
      <c r="D133" s="166" t="s">
        <v>169</v>
      </c>
      <c r="E133" s="167" t="s">
        <v>2257</v>
      </c>
      <c r="F133" s="242" t="s">
        <v>2378</v>
      </c>
      <c r="G133" s="169" t="s">
        <v>188</v>
      </c>
      <c r="H133" s="170">
        <v>2</v>
      </c>
      <c r="I133" s="171"/>
      <c r="J133" s="172">
        <f t="shared" si="0"/>
        <v>0</v>
      </c>
      <c r="K133" s="173"/>
      <c r="L133" s="174"/>
      <c r="M133" s="175" t="s">
        <v>1</v>
      </c>
      <c r="N133" s="176" t="s">
        <v>37</v>
      </c>
      <c r="O133" s="60"/>
      <c r="P133" s="162">
        <f t="shared" si="1"/>
        <v>0</v>
      </c>
      <c r="Q133" s="162">
        <v>0</v>
      </c>
      <c r="R133" s="162">
        <f t="shared" si="2"/>
        <v>0</v>
      </c>
      <c r="S133" s="162">
        <v>0</v>
      </c>
      <c r="T133" s="163">
        <f t="shared" si="3"/>
        <v>0</v>
      </c>
      <c r="U133" s="34"/>
      <c r="V133" s="34"/>
      <c r="W133" s="34"/>
      <c r="X133" s="34"/>
      <c r="Y133" s="34"/>
      <c r="Z133" s="34"/>
      <c r="AA133" s="34"/>
      <c r="AB133" s="34"/>
      <c r="AC133" s="34"/>
      <c r="AD133" s="34"/>
      <c r="AE133" s="34"/>
      <c r="AR133" s="164" t="s">
        <v>390</v>
      </c>
      <c r="AT133" s="164" t="s">
        <v>169</v>
      </c>
      <c r="AU133" s="164" t="s">
        <v>72</v>
      </c>
      <c r="AY133" s="19" t="s">
        <v>152</v>
      </c>
      <c r="BE133" s="165">
        <f t="shared" si="4"/>
        <v>0</v>
      </c>
      <c r="BF133" s="165">
        <f t="shared" si="5"/>
        <v>0</v>
      </c>
      <c r="BG133" s="165">
        <f t="shared" si="6"/>
        <v>0</v>
      </c>
      <c r="BH133" s="165">
        <f t="shared" si="7"/>
        <v>0</v>
      </c>
      <c r="BI133" s="165">
        <f t="shared" si="8"/>
        <v>0</v>
      </c>
      <c r="BJ133" s="19" t="s">
        <v>80</v>
      </c>
      <c r="BK133" s="165">
        <f t="shared" si="9"/>
        <v>0</v>
      </c>
      <c r="BL133" s="19" t="s">
        <v>390</v>
      </c>
      <c r="BM133" s="164" t="s">
        <v>2258</v>
      </c>
    </row>
    <row r="134" spans="1:65" s="2" customFormat="1" ht="16.5" customHeight="1">
      <c r="A134" s="34"/>
      <c r="B134" s="151"/>
      <c r="C134" s="166" t="s">
        <v>207</v>
      </c>
      <c r="D134" s="166" t="s">
        <v>169</v>
      </c>
      <c r="E134" s="167" t="s">
        <v>2259</v>
      </c>
      <c r="F134" s="242" t="s">
        <v>2379</v>
      </c>
      <c r="G134" s="169" t="s">
        <v>188</v>
      </c>
      <c r="H134" s="170">
        <v>2</v>
      </c>
      <c r="I134" s="171"/>
      <c r="J134" s="172">
        <f t="shared" si="0"/>
        <v>0</v>
      </c>
      <c r="K134" s="173"/>
      <c r="L134" s="174"/>
      <c r="M134" s="175" t="s">
        <v>1</v>
      </c>
      <c r="N134" s="176" t="s">
        <v>37</v>
      </c>
      <c r="O134" s="60"/>
      <c r="P134" s="162">
        <f t="shared" si="1"/>
        <v>0</v>
      </c>
      <c r="Q134" s="162">
        <v>0</v>
      </c>
      <c r="R134" s="162">
        <f t="shared" si="2"/>
        <v>0</v>
      </c>
      <c r="S134" s="162">
        <v>0</v>
      </c>
      <c r="T134" s="163">
        <f t="shared" si="3"/>
        <v>0</v>
      </c>
      <c r="U134" s="34"/>
      <c r="V134" s="34"/>
      <c r="W134" s="34"/>
      <c r="X134" s="34"/>
      <c r="Y134" s="34"/>
      <c r="Z134" s="34"/>
      <c r="AA134" s="34"/>
      <c r="AB134" s="34"/>
      <c r="AC134" s="34"/>
      <c r="AD134" s="34"/>
      <c r="AE134" s="34"/>
      <c r="AR134" s="164" t="s">
        <v>390</v>
      </c>
      <c r="AT134" s="164" t="s">
        <v>169</v>
      </c>
      <c r="AU134" s="164" t="s">
        <v>72</v>
      </c>
      <c r="AY134" s="19" t="s">
        <v>152</v>
      </c>
      <c r="BE134" s="165">
        <f t="shared" si="4"/>
        <v>0</v>
      </c>
      <c r="BF134" s="165">
        <f t="shared" si="5"/>
        <v>0</v>
      </c>
      <c r="BG134" s="165">
        <f t="shared" si="6"/>
        <v>0</v>
      </c>
      <c r="BH134" s="165">
        <f t="shared" si="7"/>
        <v>0</v>
      </c>
      <c r="BI134" s="165">
        <f t="shared" si="8"/>
        <v>0</v>
      </c>
      <c r="BJ134" s="19" t="s">
        <v>80</v>
      </c>
      <c r="BK134" s="165">
        <f t="shared" si="9"/>
        <v>0</v>
      </c>
      <c r="BL134" s="19" t="s">
        <v>390</v>
      </c>
      <c r="BM134" s="164" t="s">
        <v>2260</v>
      </c>
    </row>
    <row r="135" spans="1:65" s="2" customFormat="1" ht="16.5" customHeight="1">
      <c r="A135" s="34"/>
      <c r="B135" s="151"/>
      <c r="C135" s="166" t="s">
        <v>8</v>
      </c>
      <c r="D135" s="166" t="s">
        <v>169</v>
      </c>
      <c r="E135" s="167" t="s">
        <v>2261</v>
      </c>
      <c r="F135" s="242" t="s">
        <v>2380</v>
      </c>
      <c r="G135" s="169" t="s">
        <v>188</v>
      </c>
      <c r="H135" s="170">
        <v>4</v>
      </c>
      <c r="I135" s="171"/>
      <c r="J135" s="172">
        <f t="shared" si="0"/>
        <v>0</v>
      </c>
      <c r="K135" s="173"/>
      <c r="L135" s="174"/>
      <c r="M135" s="175" t="s">
        <v>1</v>
      </c>
      <c r="N135" s="176" t="s">
        <v>37</v>
      </c>
      <c r="O135" s="60"/>
      <c r="P135" s="162">
        <f t="shared" si="1"/>
        <v>0</v>
      </c>
      <c r="Q135" s="162">
        <v>0</v>
      </c>
      <c r="R135" s="162">
        <f t="shared" si="2"/>
        <v>0</v>
      </c>
      <c r="S135" s="162">
        <v>0</v>
      </c>
      <c r="T135" s="163">
        <f t="shared" si="3"/>
        <v>0</v>
      </c>
      <c r="U135" s="34"/>
      <c r="V135" s="34"/>
      <c r="W135" s="34"/>
      <c r="X135" s="34"/>
      <c r="Y135" s="34"/>
      <c r="Z135" s="34"/>
      <c r="AA135" s="34"/>
      <c r="AB135" s="34"/>
      <c r="AC135" s="34"/>
      <c r="AD135" s="34"/>
      <c r="AE135" s="34"/>
      <c r="AR135" s="164" t="s">
        <v>390</v>
      </c>
      <c r="AT135" s="164" t="s">
        <v>169</v>
      </c>
      <c r="AU135" s="164" t="s">
        <v>72</v>
      </c>
      <c r="AY135" s="19" t="s">
        <v>152</v>
      </c>
      <c r="BE135" s="165">
        <f t="shared" si="4"/>
        <v>0</v>
      </c>
      <c r="BF135" s="165">
        <f t="shared" si="5"/>
        <v>0</v>
      </c>
      <c r="BG135" s="165">
        <f t="shared" si="6"/>
        <v>0</v>
      </c>
      <c r="BH135" s="165">
        <f t="shared" si="7"/>
        <v>0</v>
      </c>
      <c r="BI135" s="165">
        <f t="shared" si="8"/>
        <v>0</v>
      </c>
      <c r="BJ135" s="19" t="s">
        <v>80</v>
      </c>
      <c r="BK135" s="165">
        <f t="shared" si="9"/>
        <v>0</v>
      </c>
      <c r="BL135" s="19" t="s">
        <v>390</v>
      </c>
      <c r="BM135" s="164" t="s">
        <v>2262</v>
      </c>
    </row>
    <row r="136" spans="1:65" s="2" customFormat="1" ht="24">
      <c r="A136" s="34"/>
      <c r="B136" s="151"/>
      <c r="C136" s="166" t="s">
        <v>214</v>
      </c>
      <c r="D136" s="166" t="s">
        <v>169</v>
      </c>
      <c r="E136" s="167" t="s">
        <v>2263</v>
      </c>
      <c r="F136" s="242" t="s">
        <v>2381</v>
      </c>
      <c r="G136" s="169" t="s">
        <v>188</v>
      </c>
      <c r="H136" s="170">
        <v>4</v>
      </c>
      <c r="I136" s="171"/>
      <c r="J136" s="172">
        <f t="shared" si="0"/>
        <v>0</v>
      </c>
      <c r="K136" s="173"/>
      <c r="L136" s="174"/>
      <c r="M136" s="175" t="s">
        <v>1</v>
      </c>
      <c r="N136" s="176" t="s">
        <v>37</v>
      </c>
      <c r="O136" s="60"/>
      <c r="P136" s="162">
        <f t="shared" si="1"/>
        <v>0</v>
      </c>
      <c r="Q136" s="162">
        <v>0</v>
      </c>
      <c r="R136" s="162">
        <f t="shared" si="2"/>
        <v>0</v>
      </c>
      <c r="S136" s="162">
        <v>0</v>
      </c>
      <c r="T136" s="163">
        <f t="shared" si="3"/>
        <v>0</v>
      </c>
      <c r="U136" s="34"/>
      <c r="V136" s="34"/>
      <c r="W136" s="34"/>
      <c r="X136" s="34"/>
      <c r="Y136" s="34"/>
      <c r="Z136" s="34"/>
      <c r="AA136" s="34"/>
      <c r="AB136" s="34"/>
      <c r="AC136" s="34"/>
      <c r="AD136" s="34"/>
      <c r="AE136" s="34"/>
      <c r="AR136" s="164" t="s">
        <v>390</v>
      </c>
      <c r="AT136" s="164" t="s">
        <v>169</v>
      </c>
      <c r="AU136" s="164" t="s">
        <v>72</v>
      </c>
      <c r="AY136" s="19" t="s">
        <v>152</v>
      </c>
      <c r="BE136" s="165">
        <f t="shared" si="4"/>
        <v>0</v>
      </c>
      <c r="BF136" s="165">
        <f t="shared" si="5"/>
        <v>0</v>
      </c>
      <c r="BG136" s="165">
        <f t="shared" si="6"/>
        <v>0</v>
      </c>
      <c r="BH136" s="165">
        <f t="shared" si="7"/>
        <v>0</v>
      </c>
      <c r="BI136" s="165">
        <f t="shared" si="8"/>
        <v>0</v>
      </c>
      <c r="BJ136" s="19" t="s">
        <v>80</v>
      </c>
      <c r="BK136" s="165">
        <f t="shared" si="9"/>
        <v>0</v>
      </c>
      <c r="BL136" s="19" t="s">
        <v>390</v>
      </c>
      <c r="BM136" s="164" t="s">
        <v>2264</v>
      </c>
    </row>
    <row r="137" spans="1:65" s="2" customFormat="1" ht="24">
      <c r="A137" s="34"/>
      <c r="B137" s="151"/>
      <c r="C137" s="166" t="s">
        <v>218</v>
      </c>
      <c r="D137" s="166" t="s">
        <v>169</v>
      </c>
      <c r="E137" s="167" t="s">
        <v>2265</v>
      </c>
      <c r="F137" s="242" t="s">
        <v>2382</v>
      </c>
      <c r="G137" s="169" t="s">
        <v>188</v>
      </c>
      <c r="H137" s="170">
        <v>2</v>
      </c>
      <c r="I137" s="171"/>
      <c r="J137" s="172">
        <f t="shared" si="0"/>
        <v>0</v>
      </c>
      <c r="K137" s="173"/>
      <c r="L137" s="174"/>
      <c r="M137" s="175" t="s">
        <v>1</v>
      </c>
      <c r="N137" s="176" t="s">
        <v>37</v>
      </c>
      <c r="O137" s="60"/>
      <c r="P137" s="162">
        <f t="shared" si="1"/>
        <v>0</v>
      </c>
      <c r="Q137" s="162">
        <v>0</v>
      </c>
      <c r="R137" s="162">
        <f t="shared" si="2"/>
        <v>0</v>
      </c>
      <c r="S137" s="162">
        <v>0</v>
      </c>
      <c r="T137" s="163">
        <f t="shared" si="3"/>
        <v>0</v>
      </c>
      <c r="U137" s="34"/>
      <c r="V137" s="34"/>
      <c r="W137" s="34"/>
      <c r="X137" s="34"/>
      <c r="Y137" s="34"/>
      <c r="Z137" s="34"/>
      <c r="AA137" s="34"/>
      <c r="AB137" s="34"/>
      <c r="AC137" s="34"/>
      <c r="AD137" s="34"/>
      <c r="AE137" s="34"/>
      <c r="AR137" s="164" t="s">
        <v>390</v>
      </c>
      <c r="AT137" s="164" t="s">
        <v>169</v>
      </c>
      <c r="AU137" s="164" t="s">
        <v>72</v>
      </c>
      <c r="AY137" s="19" t="s">
        <v>152</v>
      </c>
      <c r="BE137" s="165">
        <f t="shared" si="4"/>
        <v>0</v>
      </c>
      <c r="BF137" s="165">
        <f t="shared" si="5"/>
        <v>0</v>
      </c>
      <c r="BG137" s="165">
        <f t="shared" si="6"/>
        <v>0</v>
      </c>
      <c r="BH137" s="165">
        <f t="shared" si="7"/>
        <v>0</v>
      </c>
      <c r="BI137" s="165">
        <f t="shared" si="8"/>
        <v>0</v>
      </c>
      <c r="BJ137" s="19" t="s">
        <v>80</v>
      </c>
      <c r="BK137" s="165">
        <f t="shared" si="9"/>
        <v>0</v>
      </c>
      <c r="BL137" s="19" t="s">
        <v>390</v>
      </c>
      <c r="BM137" s="164" t="s">
        <v>2266</v>
      </c>
    </row>
    <row r="138" spans="1:65" s="2" customFormat="1" ht="16.5" customHeight="1">
      <c r="A138" s="34"/>
      <c r="B138" s="151"/>
      <c r="C138" s="166" t="s">
        <v>184</v>
      </c>
      <c r="D138" s="166" t="s">
        <v>169</v>
      </c>
      <c r="E138" s="167" t="s">
        <v>2267</v>
      </c>
      <c r="F138" s="242" t="s">
        <v>2383</v>
      </c>
      <c r="G138" s="169" t="s">
        <v>188</v>
      </c>
      <c r="H138" s="170">
        <v>2</v>
      </c>
      <c r="I138" s="171"/>
      <c r="J138" s="172">
        <f t="shared" si="0"/>
        <v>0</v>
      </c>
      <c r="K138" s="173"/>
      <c r="L138" s="174"/>
      <c r="M138" s="229" t="s">
        <v>1</v>
      </c>
      <c r="N138" s="230" t="s">
        <v>37</v>
      </c>
      <c r="O138" s="179"/>
      <c r="P138" s="180">
        <f t="shared" si="1"/>
        <v>0</v>
      </c>
      <c r="Q138" s="180">
        <v>0</v>
      </c>
      <c r="R138" s="180">
        <f t="shared" si="2"/>
        <v>0</v>
      </c>
      <c r="S138" s="180">
        <v>0</v>
      </c>
      <c r="T138" s="181">
        <f t="shared" si="3"/>
        <v>0</v>
      </c>
      <c r="U138" s="34"/>
      <c r="V138" s="34"/>
      <c r="W138" s="34"/>
      <c r="X138" s="34"/>
      <c r="Y138" s="34"/>
      <c r="Z138" s="34"/>
      <c r="AA138" s="34"/>
      <c r="AB138" s="34"/>
      <c r="AC138" s="34"/>
      <c r="AD138" s="34"/>
      <c r="AE138" s="34"/>
      <c r="AR138" s="164" t="s">
        <v>390</v>
      </c>
      <c r="AT138" s="164" t="s">
        <v>169</v>
      </c>
      <c r="AU138" s="164" t="s">
        <v>72</v>
      </c>
      <c r="AY138" s="19" t="s">
        <v>152</v>
      </c>
      <c r="BE138" s="165">
        <f t="shared" si="4"/>
        <v>0</v>
      </c>
      <c r="BF138" s="165">
        <f t="shared" si="5"/>
        <v>0</v>
      </c>
      <c r="BG138" s="165">
        <f t="shared" si="6"/>
        <v>0</v>
      </c>
      <c r="BH138" s="165">
        <f t="shared" si="7"/>
        <v>0</v>
      </c>
      <c r="BI138" s="165">
        <f t="shared" si="8"/>
        <v>0</v>
      </c>
      <c r="BJ138" s="19" t="s">
        <v>80</v>
      </c>
      <c r="BK138" s="165">
        <f t="shared" si="9"/>
        <v>0</v>
      </c>
      <c r="BL138" s="19" t="s">
        <v>390</v>
      </c>
      <c r="BM138" s="164" t="s">
        <v>2268</v>
      </c>
    </row>
    <row r="139" spans="1:65" s="2" customFormat="1" ht="6.95" customHeight="1">
      <c r="A139" s="34"/>
      <c r="B139" s="49"/>
      <c r="C139" s="50"/>
      <c r="D139" s="50"/>
      <c r="E139" s="50"/>
      <c r="F139" s="50"/>
      <c r="G139" s="50"/>
      <c r="H139" s="50"/>
      <c r="I139" s="50"/>
      <c r="J139" s="50"/>
      <c r="K139" s="50"/>
      <c r="L139" s="35"/>
      <c r="M139" s="34"/>
      <c r="O139" s="34"/>
      <c r="P139" s="34"/>
      <c r="Q139" s="34"/>
      <c r="R139" s="34"/>
      <c r="S139" s="34"/>
      <c r="T139" s="34"/>
      <c r="U139" s="34"/>
      <c r="V139" s="34"/>
      <c r="W139" s="34"/>
      <c r="X139" s="34"/>
      <c r="Y139" s="34"/>
      <c r="Z139" s="34"/>
      <c r="AA139" s="34"/>
      <c r="AB139" s="34"/>
      <c r="AC139" s="34"/>
      <c r="AD139" s="34"/>
      <c r="AE139" s="34"/>
    </row>
  </sheetData>
  <autoFilter ref="C119:K138" xr:uid="{00000000-0009-0000-0000-00000D000000}"/>
  <mergeCells count="12">
    <mergeCell ref="E112:H112"/>
    <mergeCell ref="L2:V2"/>
    <mergeCell ref="E85:H85"/>
    <mergeCell ref="E87:H87"/>
    <mergeCell ref="E89:H89"/>
    <mergeCell ref="E108:H108"/>
    <mergeCell ref="E110:H110"/>
    <mergeCell ref="E7:H7"/>
    <mergeCell ref="E9:H9"/>
    <mergeCell ref="E11:H11"/>
    <mergeCell ref="E20:H20"/>
    <mergeCell ref="E29:H29"/>
  </mergeCells>
  <pageMargins left="0.39374999999999999" right="0.39374999999999999" top="0.39374999999999999" bottom="0.39374999999999999" header="0" footer="0"/>
  <pageSetup paperSize="9" fitToHeight="100" orientation="landscape" blackAndWhite="1" r:id="rId1"/>
  <headerFooter>
    <oddFooter>&amp;CStrana &amp;P z &amp;N</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A2:BM149"/>
  <sheetViews>
    <sheetView showGridLines="0" workbookViewId="0">
      <selection activeCell="H149" sqref="H149"/>
    </sheetView>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4" style="1" customWidth="1"/>
    <col min="9" max="9" width="15.83203125" style="1" customWidth="1"/>
    <col min="10" max="10" width="22.33203125" style="1" customWidth="1"/>
    <col min="11" max="11" width="22.33203125" style="1" hidden="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55" t="s">
        <v>5</v>
      </c>
      <c r="M2" s="256"/>
      <c r="N2" s="256"/>
      <c r="O2" s="256"/>
      <c r="P2" s="256"/>
      <c r="Q2" s="256"/>
      <c r="R2" s="256"/>
      <c r="S2" s="256"/>
      <c r="T2" s="256"/>
      <c r="U2" s="256"/>
      <c r="V2" s="256"/>
      <c r="AT2" s="19" t="s">
        <v>123</v>
      </c>
    </row>
    <row r="3" spans="1:46" s="1" customFormat="1" ht="6.95" customHeight="1">
      <c r="B3" s="20"/>
      <c r="C3" s="21"/>
      <c r="D3" s="21"/>
      <c r="E3" s="21"/>
      <c r="F3" s="21"/>
      <c r="G3" s="21"/>
      <c r="H3" s="21"/>
      <c r="I3" s="21"/>
      <c r="J3" s="21"/>
      <c r="K3" s="21"/>
      <c r="L3" s="22"/>
      <c r="AT3" s="19" t="s">
        <v>82</v>
      </c>
    </row>
    <row r="4" spans="1:46" s="1" customFormat="1" ht="24.95" customHeight="1">
      <c r="B4" s="22"/>
      <c r="D4" s="23" t="s">
        <v>126</v>
      </c>
      <c r="L4" s="22"/>
      <c r="M4" s="100" t="s">
        <v>10</v>
      </c>
      <c r="AT4" s="19" t="s">
        <v>3</v>
      </c>
    </row>
    <row r="5" spans="1:46" s="1" customFormat="1" ht="6.95" customHeight="1">
      <c r="B5" s="22"/>
      <c r="L5" s="22"/>
    </row>
    <row r="6" spans="1:46" s="1" customFormat="1" ht="12" customHeight="1">
      <c r="B6" s="22"/>
      <c r="D6" s="29" t="s">
        <v>16</v>
      </c>
      <c r="L6" s="22"/>
    </row>
    <row r="7" spans="1:46" s="1" customFormat="1" ht="16.5" customHeight="1">
      <c r="B7" s="22"/>
      <c r="E7" s="289" t="str">
        <f>'Rekapitulace stavby'!K6</f>
        <v>Oprava kolejí výhybek a nástupišť v žst. Strážnice</v>
      </c>
      <c r="F7" s="290"/>
      <c r="G7" s="290"/>
      <c r="H7" s="290"/>
      <c r="L7" s="22"/>
    </row>
    <row r="8" spans="1:46" s="1" customFormat="1" ht="12" customHeight="1">
      <c r="B8" s="22"/>
      <c r="D8" s="29" t="s">
        <v>127</v>
      </c>
      <c r="L8" s="22"/>
    </row>
    <row r="9" spans="1:46" s="2" customFormat="1" ht="16.5" customHeight="1">
      <c r="A9" s="34"/>
      <c r="B9" s="35"/>
      <c r="C9" s="34"/>
      <c r="D9" s="34"/>
      <c r="E9" s="289" t="s">
        <v>2269</v>
      </c>
      <c r="F9" s="288"/>
      <c r="G9" s="288"/>
      <c r="H9" s="288"/>
      <c r="I9" s="34"/>
      <c r="J9" s="34"/>
      <c r="K9" s="34"/>
      <c r="L9" s="44"/>
      <c r="S9" s="34"/>
      <c r="T9" s="34"/>
      <c r="U9" s="34"/>
      <c r="V9" s="34"/>
      <c r="W9" s="34"/>
      <c r="X9" s="34"/>
      <c r="Y9" s="34"/>
      <c r="Z9" s="34"/>
      <c r="AA9" s="34"/>
      <c r="AB9" s="34"/>
      <c r="AC9" s="34"/>
      <c r="AD9" s="34"/>
      <c r="AE9" s="34"/>
    </row>
    <row r="10" spans="1:46" s="2" customFormat="1" ht="12" customHeight="1">
      <c r="A10" s="34"/>
      <c r="B10" s="35"/>
      <c r="C10" s="34"/>
      <c r="D10" s="29" t="s">
        <v>1442</v>
      </c>
      <c r="E10" s="34"/>
      <c r="F10" s="34"/>
      <c r="G10" s="34"/>
      <c r="H10" s="34"/>
      <c r="I10" s="34"/>
      <c r="J10" s="34"/>
      <c r="K10" s="34"/>
      <c r="L10" s="44"/>
      <c r="S10" s="34"/>
      <c r="T10" s="34"/>
      <c r="U10" s="34"/>
      <c r="V10" s="34"/>
      <c r="W10" s="34"/>
      <c r="X10" s="34"/>
      <c r="Y10" s="34"/>
      <c r="Z10" s="34"/>
      <c r="AA10" s="34"/>
      <c r="AB10" s="34"/>
      <c r="AC10" s="34"/>
      <c r="AD10" s="34"/>
      <c r="AE10" s="34"/>
    </row>
    <row r="11" spans="1:46" s="2" customFormat="1" ht="16.5" customHeight="1">
      <c r="A11" s="34"/>
      <c r="B11" s="35"/>
      <c r="C11" s="34"/>
      <c r="D11" s="34"/>
      <c r="E11" s="285" t="s">
        <v>2270</v>
      </c>
      <c r="F11" s="288"/>
      <c r="G11" s="288"/>
      <c r="H11" s="288"/>
      <c r="I11" s="34"/>
      <c r="J11" s="34"/>
      <c r="K11" s="34"/>
      <c r="L11" s="44"/>
      <c r="S11" s="34"/>
      <c r="T11" s="34"/>
      <c r="U11" s="34"/>
      <c r="V11" s="34"/>
      <c r="W11" s="34"/>
      <c r="X11" s="34"/>
      <c r="Y11" s="34"/>
      <c r="Z11" s="34"/>
      <c r="AA11" s="34"/>
      <c r="AB11" s="34"/>
      <c r="AC11" s="34"/>
      <c r="AD11" s="34"/>
      <c r="AE11" s="34"/>
    </row>
    <row r="12" spans="1:46" s="2" customFormat="1">
      <c r="A12" s="34"/>
      <c r="B12" s="35"/>
      <c r="C12" s="34"/>
      <c r="D12" s="34"/>
      <c r="E12" s="34"/>
      <c r="F12" s="34"/>
      <c r="G12" s="34"/>
      <c r="H12" s="34"/>
      <c r="I12" s="34"/>
      <c r="J12" s="34"/>
      <c r="K12" s="34"/>
      <c r="L12" s="44"/>
      <c r="S12" s="34"/>
      <c r="T12" s="34"/>
      <c r="U12" s="34"/>
      <c r="V12" s="34"/>
      <c r="W12" s="34"/>
      <c r="X12" s="34"/>
      <c r="Y12" s="34"/>
      <c r="Z12" s="34"/>
      <c r="AA12" s="34"/>
      <c r="AB12" s="34"/>
      <c r="AC12" s="34"/>
      <c r="AD12" s="34"/>
      <c r="AE12" s="34"/>
    </row>
    <row r="13" spans="1:46" s="2" customFormat="1" ht="12" customHeight="1">
      <c r="A13" s="34"/>
      <c r="B13" s="35"/>
      <c r="C13" s="34"/>
      <c r="D13" s="29" t="s">
        <v>18</v>
      </c>
      <c r="E13" s="34"/>
      <c r="F13" s="27" t="s">
        <v>1</v>
      </c>
      <c r="G13" s="34"/>
      <c r="H13" s="34"/>
      <c r="I13" s="29" t="s">
        <v>19</v>
      </c>
      <c r="J13" s="27" t="s">
        <v>1</v>
      </c>
      <c r="K13" s="34"/>
      <c r="L13" s="44"/>
      <c r="S13" s="34"/>
      <c r="T13" s="34"/>
      <c r="U13" s="34"/>
      <c r="V13" s="34"/>
      <c r="W13" s="34"/>
      <c r="X13" s="34"/>
      <c r="Y13" s="34"/>
      <c r="Z13" s="34"/>
      <c r="AA13" s="34"/>
      <c r="AB13" s="34"/>
      <c r="AC13" s="34"/>
      <c r="AD13" s="34"/>
      <c r="AE13" s="34"/>
    </row>
    <row r="14" spans="1:46" s="2" customFormat="1" ht="12" customHeight="1">
      <c r="A14" s="34"/>
      <c r="B14" s="35"/>
      <c r="C14" s="34"/>
      <c r="D14" s="29" t="s">
        <v>20</v>
      </c>
      <c r="E14" s="34"/>
      <c r="F14" s="27" t="s">
        <v>21</v>
      </c>
      <c r="G14" s="34"/>
      <c r="H14" s="34"/>
      <c r="I14" s="29" t="s">
        <v>22</v>
      </c>
      <c r="J14" s="57">
        <f>'Rekapitulace stavby'!AN8</f>
        <v>45072</v>
      </c>
      <c r="K14" s="34"/>
      <c r="L14" s="44"/>
      <c r="S14" s="34"/>
      <c r="T14" s="34"/>
      <c r="U14" s="34"/>
      <c r="V14" s="34"/>
      <c r="W14" s="34"/>
      <c r="X14" s="34"/>
      <c r="Y14" s="34"/>
      <c r="Z14" s="34"/>
      <c r="AA14" s="34"/>
      <c r="AB14" s="34"/>
      <c r="AC14" s="34"/>
      <c r="AD14" s="34"/>
      <c r="AE14" s="34"/>
    </row>
    <row r="15" spans="1:46" s="2" customFormat="1" ht="10.9" customHeight="1">
      <c r="A15" s="34"/>
      <c r="B15" s="35"/>
      <c r="C15" s="34"/>
      <c r="D15" s="34"/>
      <c r="E15" s="34"/>
      <c r="F15" s="34"/>
      <c r="G15" s="34"/>
      <c r="H15" s="34"/>
      <c r="I15" s="34"/>
      <c r="J15" s="34"/>
      <c r="K15" s="34"/>
      <c r="L15" s="44"/>
      <c r="S15" s="34"/>
      <c r="T15" s="34"/>
      <c r="U15" s="34"/>
      <c r="V15" s="34"/>
      <c r="W15" s="34"/>
      <c r="X15" s="34"/>
      <c r="Y15" s="34"/>
      <c r="Z15" s="34"/>
      <c r="AA15" s="34"/>
      <c r="AB15" s="34"/>
      <c r="AC15" s="34"/>
      <c r="AD15" s="34"/>
      <c r="AE15" s="34"/>
    </row>
    <row r="16" spans="1:46" s="2" customFormat="1" ht="12" customHeight="1">
      <c r="A16" s="34"/>
      <c r="B16" s="35"/>
      <c r="C16" s="34"/>
      <c r="D16" s="29" t="s">
        <v>23</v>
      </c>
      <c r="E16" s="34"/>
      <c r="F16" s="34"/>
      <c r="G16" s="34"/>
      <c r="H16" s="34"/>
      <c r="I16" s="29" t="s">
        <v>24</v>
      </c>
      <c r="J16" s="27" t="str">
        <f>IF('Rekapitulace stavby'!AN10="","",'Rekapitulace stavby'!AN10)</f>
        <v/>
      </c>
      <c r="K16" s="34"/>
      <c r="L16" s="44"/>
      <c r="S16" s="34"/>
      <c r="T16" s="34"/>
      <c r="U16" s="34"/>
      <c r="V16" s="34"/>
      <c r="W16" s="34"/>
      <c r="X16" s="34"/>
      <c r="Y16" s="34"/>
      <c r="Z16" s="34"/>
      <c r="AA16" s="34"/>
      <c r="AB16" s="34"/>
      <c r="AC16" s="34"/>
      <c r="AD16" s="34"/>
      <c r="AE16" s="34"/>
    </row>
    <row r="17" spans="1:31" s="2" customFormat="1" ht="18" customHeight="1">
      <c r="A17" s="34"/>
      <c r="B17" s="35"/>
      <c r="C17" s="34"/>
      <c r="D17" s="34"/>
      <c r="E17" s="27" t="str">
        <f>IF('Rekapitulace stavby'!E11="","",'Rekapitulace stavby'!E11)</f>
        <v xml:space="preserve"> </v>
      </c>
      <c r="F17" s="34"/>
      <c r="G17" s="34"/>
      <c r="H17" s="34"/>
      <c r="I17" s="29" t="s">
        <v>25</v>
      </c>
      <c r="J17" s="27" t="str">
        <f>IF('Rekapitulace stavby'!AN11="","",'Rekapitulace stavby'!AN11)</f>
        <v/>
      </c>
      <c r="K17" s="34"/>
      <c r="L17" s="44"/>
      <c r="S17" s="34"/>
      <c r="T17" s="34"/>
      <c r="U17" s="34"/>
      <c r="V17" s="34"/>
      <c r="W17" s="34"/>
      <c r="X17" s="34"/>
      <c r="Y17" s="34"/>
      <c r="Z17" s="34"/>
      <c r="AA17" s="34"/>
      <c r="AB17" s="34"/>
      <c r="AC17" s="34"/>
      <c r="AD17" s="34"/>
      <c r="AE17" s="34"/>
    </row>
    <row r="18" spans="1:31" s="2" customFormat="1" ht="6.95" customHeight="1">
      <c r="A18" s="34"/>
      <c r="B18" s="35"/>
      <c r="C18" s="34"/>
      <c r="D18" s="34"/>
      <c r="E18" s="34"/>
      <c r="F18" s="34"/>
      <c r="G18" s="34"/>
      <c r="H18" s="34"/>
      <c r="I18" s="34"/>
      <c r="J18" s="34"/>
      <c r="K18" s="34"/>
      <c r="L18" s="44"/>
      <c r="S18" s="34"/>
      <c r="T18" s="34"/>
      <c r="U18" s="34"/>
      <c r="V18" s="34"/>
      <c r="W18" s="34"/>
      <c r="X18" s="34"/>
      <c r="Y18" s="34"/>
      <c r="Z18" s="34"/>
      <c r="AA18" s="34"/>
      <c r="AB18" s="34"/>
      <c r="AC18" s="34"/>
      <c r="AD18" s="34"/>
      <c r="AE18" s="34"/>
    </row>
    <row r="19" spans="1:31" s="2" customFormat="1" ht="12" customHeight="1">
      <c r="A19" s="34"/>
      <c r="B19" s="35"/>
      <c r="C19" s="34"/>
      <c r="D19" s="29" t="s">
        <v>26</v>
      </c>
      <c r="E19" s="34"/>
      <c r="F19" s="34"/>
      <c r="G19" s="34"/>
      <c r="H19" s="34"/>
      <c r="I19" s="29" t="s">
        <v>24</v>
      </c>
      <c r="J19" s="30" t="str">
        <f>'Rekapitulace stavby'!AN13</f>
        <v>Vyplň údaj</v>
      </c>
      <c r="K19" s="34"/>
      <c r="L19" s="44"/>
      <c r="S19" s="34"/>
      <c r="T19" s="34"/>
      <c r="U19" s="34"/>
      <c r="V19" s="34"/>
      <c r="W19" s="34"/>
      <c r="X19" s="34"/>
      <c r="Y19" s="34"/>
      <c r="Z19" s="34"/>
      <c r="AA19" s="34"/>
      <c r="AB19" s="34"/>
      <c r="AC19" s="34"/>
      <c r="AD19" s="34"/>
      <c r="AE19" s="34"/>
    </row>
    <row r="20" spans="1:31" s="2" customFormat="1" ht="18" customHeight="1">
      <c r="A20" s="34"/>
      <c r="B20" s="35"/>
      <c r="C20" s="34"/>
      <c r="D20" s="34"/>
      <c r="E20" s="291" t="str">
        <f>'Rekapitulace stavby'!E14</f>
        <v>Vyplň údaj</v>
      </c>
      <c r="F20" s="277"/>
      <c r="G20" s="277"/>
      <c r="H20" s="277"/>
      <c r="I20" s="29" t="s">
        <v>25</v>
      </c>
      <c r="J20" s="30" t="str">
        <f>'Rekapitulace stavby'!AN14</f>
        <v>Vyplň údaj</v>
      </c>
      <c r="K20" s="34"/>
      <c r="L20" s="44"/>
      <c r="S20" s="34"/>
      <c r="T20" s="34"/>
      <c r="U20" s="34"/>
      <c r="V20" s="34"/>
      <c r="W20" s="34"/>
      <c r="X20" s="34"/>
      <c r="Y20" s="34"/>
      <c r="Z20" s="34"/>
      <c r="AA20" s="34"/>
      <c r="AB20" s="34"/>
      <c r="AC20" s="34"/>
      <c r="AD20" s="34"/>
      <c r="AE20" s="34"/>
    </row>
    <row r="21" spans="1:31" s="2" customFormat="1" ht="6.95" customHeight="1">
      <c r="A21" s="34"/>
      <c r="B21" s="35"/>
      <c r="C21" s="34"/>
      <c r="D21" s="34"/>
      <c r="E21" s="34"/>
      <c r="F21" s="34"/>
      <c r="G21" s="34"/>
      <c r="H21" s="34"/>
      <c r="I21" s="34"/>
      <c r="J21" s="34"/>
      <c r="K21" s="34"/>
      <c r="L21" s="44"/>
      <c r="S21" s="34"/>
      <c r="T21" s="34"/>
      <c r="U21" s="34"/>
      <c r="V21" s="34"/>
      <c r="W21" s="34"/>
      <c r="X21" s="34"/>
      <c r="Y21" s="34"/>
      <c r="Z21" s="34"/>
      <c r="AA21" s="34"/>
      <c r="AB21" s="34"/>
      <c r="AC21" s="34"/>
      <c r="AD21" s="34"/>
      <c r="AE21" s="34"/>
    </row>
    <row r="22" spans="1:31" s="2" customFormat="1" ht="12" customHeight="1">
      <c r="A22" s="34"/>
      <c r="B22" s="35"/>
      <c r="C22" s="34"/>
      <c r="D22" s="29" t="s">
        <v>28</v>
      </c>
      <c r="E22" s="34"/>
      <c r="F22" s="34"/>
      <c r="G22" s="34"/>
      <c r="H22" s="34"/>
      <c r="I22" s="29" t="s">
        <v>24</v>
      </c>
      <c r="J22" s="27" t="str">
        <f>IF('Rekapitulace stavby'!AN16="","",'Rekapitulace stavby'!AN16)</f>
        <v/>
      </c>
      <c r="K22" s="34"/>
      <c r="L22" s="44"/>
      <c r="S22" s="34"/>
      <c r="T22" s="34"/>
      <c r="U22" s="34"/>
      <c r="V22" s="34"/>
      <c r="W22" s="34"/>
      <c r="X22" s="34"/>
      <c r="Y22" s="34"/>
      <c r="Z22" s="34"/>
      <c r="AA22" s="34"/>
      <c r="AB22" s="34"/>
      <c r="AC22" s="34"/>
      <c r="AD22" s="34"/>
      <c r="AE22" s="34"/>
    </row>
    <row r="23" spans="1:31" s="2" customFormat="1" ht="18" customHeight="1">
      <c r="A23" s="34"/>
      <c r="B23" s="35"/>
      <c r="C23" s="34"/>
      <c r="D23" s="34"/>
      <c r="E23" s="27" t="str">
        <f>IF('Rekapitulace stavby'!E17="","",'Rekapitulace stavby'!E17)</f>
        <v xml:space="preserve"> </v>
      </c>
      <c r="F23" s="34"/>
      <c r="G23" s="34"/>
      <c r="H23" s="34"/>
      <c r="I23" s="29" t="s">
        <v>25</v>
      </c>
      <c r="J23" s="27" t="str">
        <f>IF('Rekapitulace stavby'!AN17="","",'Rekapitulace stavby'!AN17)</f>
        <v/>
      </c>
      <c r="K23" s="34"/>
      <c r="L23" s="44"/>
      <c r="S23" s="34"/>
      <c r="T23" s="34"/>
      <c r="U23" s="34"/>
      <c r="V23" s="34"/>
      <c r="W23" s="34"/>
      <c r="X23" s="34"/>
      <c r="Y23" s="34"/>
      <c r="Z23" s="34"/>
      <c r="AA23" s="34"/>
      <c r="AB23" s="34"/>
      <c r="AC23" s="34"/>
      <c r="AD23" s="34"/>
      <c r="AE23" s="34"/>
    </row>
    <row r="24" spans="1:31" s="2" customFormat="1" ht="6.95" customHeight="1">
      <c r="A24" s="34"/>
      <c r="B24" s="35"/>
      <c r="C24" s="34"/>
      <c r="D24" s="34"/>
      <c r="E24" s="34"/>
      <c r="F24" s="34"/>
      <c r="G24" s="34"/>
      <c r="H24" s="34"/>
      <c r="I24" s="34"/>
      <c r="J24" s="34"/>
      <c r="K24" s="34"/>
      <c r="L24" s="44"/>
      <c r="S24" s="34"/>
      <c r="T24" s="34"/>
      <c r="U24" s="34"/>
      <c r="V24" s="34"/>
      <c r="W24" s="34"/>
      <c r="X24" s="34"/>
      <c r="Y24" s="34"/>
      <c r="Z24" s="34"/>
      <c r="AA24" s="34"/>
      <c r="AB24" s="34"/>
      <c r="AC24" s="34"/>
      <c r="AD24" s="34"/>
      <c r="AE24" s="34"/>
    </row>
    <row r="25" spans="1:31" s="2" customFormat="1" ht="12" customHeight="1">
      <c r="A25" s="34"/>
      <c r="B25" s="35"/>
      <c r="C25" s="34"/>
      <c r="D25" s="29" t="s">
        <v>30</v>
      </c>
      <c r="E25" s="34"/>
      <c r="F25" s="34"/>
      <c r="G25" s="34"/>
      <c r="H25" s="34"/>
      <c r="I25" s="29" t="s">
        <v>24</v>
      </c>
      <c r="J25" s="27" t="str">
        <f>IF('Rekapitulace stavby'!AN19="","",'Rekapitulace stavby'!AN19)</f>
        <v/>
      </c>
      <c r="K25" s="34"/>
      <c r="L25" s="44"/>
      <c r="S25" s="34"/>
      <c r="T25" s="34"/>
      <c r="U25" s="34"/>
      <c r="V25" s="34"/>
      <c r="W25" s="34"/>
      <c r="X25" s="34"/>
      <c r="Y25" s="34"/>
      <c r="Z25" s="34"/>
      <c r="AA25" s="34"/>
      <c r="AB25" s="34"/>
      <c r="AC25" s="34"/>
      <c r="AD25" s="34"/>
      <c r="AE25" s="34"/>
    </row>
    <row r="26" spans="1:31" s="2" customFormat="1" ht="18" customHeight="1">
      <c r="A26" s="34"/>
      <c r="B26" s="35"/>
      <c r="C26" s="34"/>
      <c r="D26" s="34"/>
      <c r="E26" s="27" t="str">
        <f>IF('Rekapitulace stavby'!E20="","",'Rekapitulace stavby'!E20)</f>
        <v xml:space="preserve"> </v>
      </c>
      <c r="F26" s="34"/>
      <c r="G26" s="34"/>
      <c r="H26" s="34"/>
      <c r="I26" s="29" t="s">
        <v>25</v>
      </c>
      <c r="J26" s="27" t="str">
        <f>IF('Rekapitulace stavby'!AN20="","",'Rekapitulace stavby'!AN20)</f>
        <v/>
      </c>
      <c r="K26" s="34"/>
      <c r="L26" s="44"/>
      <c r="S26" s="34"/>
      <c r="T26" s="34"/>
      <c r="U26" s="34"/>
      <c r="V26" s="34"/>
      <c r="W26" s="34"/>
      <c r="X26" s="34"/>
      <c r="Y26" s="34"/>
      <c r="Z26" s="34"/>
      <c r="AA26" s="34"/>
      <c r="AB26" s="34"/>
      <c r="AC26" s="34"/>
      <c r="AD26" s="34"/>
      <c r="AE26" s="34"/>
    </row>
    <row r="27" spans="1:31" s="2" customFormat="1" ht="6.95" customHeight="1">
      <c r="A27" s="34"/>
      <c r="B27" s="35"/>
      <c r="C27" s="34"/>
      <c r="D27" s="34"/>
      <c r="E27" s="34"/>
      <c r="F27" s="34"/>
      <c r="G27" s="34"/>
      <c r="H27" s="34"/>
      <c r="I27" s="34"/>
      <c r="J27" s="34"/>
      <c r="K27" s="34"/>
      <c r="L27" s="44"/>
      <c r="S27" s="34"/>
      <c r="T27" s="34"/>
      <c r="U27" s="34"/>
      <c r="V27" s="34"/>
      <c r="W27" s="34"/>
      <c r="X27" s="34"/>
      <c r="Y27" s="34"/>
      <c r="Z27" s="34"/>
      <c r="AA27" s="34"/>
      <c r="AB27" s="34"/>
      <c r="AC27" s="34"/>
      <c r="AD27" s="34"/>
      <c r="AE27" s="34"/>
    </row>
    <row r="28" spans="1:31" s="2" customFormat="1" ht="12" customHeight="1">
      <c r="A28" s="34"/>
      <c r="B28" s="35"/>
      <c r="C28" s="34"/>
      <c r="D28" s="29" t="s">
        <v>31</v>
      </c>
      <c r="E28" s="34"/>
      <c r="F28" s="34"/>
      <c r="G28" s="34"/>
      <c r="H28" s="34"/>
      <c r="I28" s="34"/>
      <c r="J28" s="34"/>
      <c r="K28" s="34"/>
      <c r="L28" s="44"/>
      <c r="S28" s="34"/>
      <c r="T28" s="34"/>
      <c r="U28" s="34"/>
      <c r="V28" s="34"/>
      <c r="W28" s="34"/>
      <c r="X28" s="34"/>
      <c r="Y28" s="34"/>
      <c r="Z28" s="34"/>
      <c r="AA28" s="34"/>
      <c r="AB28" s="34"/>
      <c r="AC28" s="34"/>
      <c r="AD28" s="34"/>
      <c r="AE28" s="34"/>
    </row>
    <row r="29" spans="1:31" s="8" customFormat="1" ht="16.5" customHeight="1">
      <c r="A29" s="101"/>
      <c r="B29" s="102"/>
      <c r="C29" s="101"/>
      <c r="D29" s="101"/>
      <c r="E29" s="281" t="s">
        <v>1</v>
      </c>
      <c r="F29" s="281"/>
      <c r="G29" s="281"/>
      <c r="H29" s="281"/>
      <c r="I29" s="101"/>
      <c r="J29" s="101"/>
      <c r="K29" s="101"/>
      <c r="L29" s="103"/>
      <c r="S29" s="101"/>
      <c r="T29" s="101"/>
      <c r="U29" s="101"/>
      <c r="V29" s="101"/>
      <c r="W29" s="101"/>
      <c r="X29" s="101"/>
      <c r="Y29" s="101"/>
      <c r="Z29" s="101"/>
      <c r="AA29" s="101"/>
      <c r="AB29" s="101"/>
      <c r="AC29" s="101"/>
      <c r="AD29" s="101"/>
      <c r="AE29" s="101"/>
    </row>
    <row r="30" spans="1:31" s="2" customFormat="1" ht="6.95" customHeight="1">
      <c r="A30" s="34"/>
      <c r="B30" s="35"/>
      <c r="C30" s="34"/>
      <c r="D30" s="34"/>
      <c r="E30" s="34"/>
      <c r="F30" s="34"/>
      <c r="G30" s="34"/>
      <c r="H30" s="34"/>
      <c r="I30" s="34"/>
      <c r="J30" s="34"/>
      <c r="K30" s="34"/>
      <c r="L30" s="44"/>
      <c r="S30" s="34"/>
      <c r="T30" s="34"/>
      <c r="U30" s="34"/>
      <c r="V30" s="34"/>
      <c r="W30" s="34"/>
      <c r="X30" s="34"/>
      <c r="Y30" s="34"/>
      <c r="Z30" s="34"/>
      <c r="AA30" s="34"/>
      <c r="AB30" s="34"/>
      <c r="AC30" s="34"/>
      <c r="AD30" s="34"/>
      <c r="AE30" s="34"/>
    </row>
    <row r="31" spans="1:31" s="2" customFormat="1" ht="6.95" customHeight="1">
      <c r="A31" s="34"/>
      <c r="B31" s="35"/>
      <c r="C31" s="34"/>
      <c r="D31" s="68"/>
      <c r="E31" s="68"/>
      <c r="F31" s="68"/>
      <c r="G31" s="68"/>
      <c r="H31" s="68"/>
      <c r="I31" s="68"/>
      <c r="J31" s="68"/>
      <c r="K31" s="68"/>
      <c r="L31" s="44"/>
      <c r="S31" s="34"/>
      <c r="T31" s="34"/>
      <c r="U31" s="34"/>
      <c r="V31" s="34"/>
      <c r="W31" s="34"/>
      <c r="X31" s="34"/>
      <c r="Y31" s="34"/>
      <c r="Z31" s="34"/>
      <c r="AA31" s="34"/>
      <c r="AB31" s="34"/>
      <c r="AC31" s="34"/>
      <c r="AD31" s="34"/>
      <c r="AE31" s="34"/>
    </row>
    <row r="32" spans="1:31" s="2" customFormat="1" ht="25.35" customHeight="1">
      <c r="A32" s="34"/>
      <c r="B32" s="35"/>
      <c r="C32" s="34"/>
      <c r="D32" s="104" t="s">
        <v>32</v>
      </c>
      <c r="E32" s="34"/>
      <c r="F32" s="34"/>
      <c r="G32" s="34"/>
      <c r="H32" s="34"/>
      <c r="I32" s="34"/>
      <c r="J32" s="73">
        <f>ROUND(J122, 2)</f>
        <v>0</v>
      </c>
      <c r="K32" s="34"/>
      <c r="L32" s="44"/>
      <c r="S32" s="34"/>
      <c r="T32" s="34"/>
      <c r="U32" s="34"/>
      <c r="V32" s="34"/>
      <c r="W32" s="34"/>
      <c r="X32" s="34"/>
      <c r="Y32" s="34"/>
      <c r="Z32" s="34"/>
      <c r="AA32" s="34"/>
      <c r="AB32" s="34"/>
      <c r="AC32" s="34"/>
      <c r="AD32" s="34"/>
      <c r="AE32" s="34"/>
    </row>
    <row r="33" spans="1:31" s="2" customFormat="1" ht="6.95" customHeight="1">
      <c r="A33" s="34"/>
      <c r="B33" s="35"/>
      <c r="C33" s="34"/>
      <c r="D33" s="68"/>
      <c r="E33" s="68"/>
      <c r="F33" s="68"/>
      <c r="G33" s="68"/>
      <c r="H33" s="68"/>
      <c r="I33" s="68"/>
      <c r="J33" s="68"/>
      <c r="K33" s="68"/>
      <c r="L33" s="44"/>
      <c r="S33" s="34"/>
      <c r="T33" s="34"/>
      <c r="U33" s="34"/>
      <c r="V33" s="34"/>
      <c r="W33" s="34"/>
      <c r="X33" s="34"/>
      <c r="Y33" s="34"/>
      <c r="Z33" s="34"/>
      <c r="AA33" s="34"/>
      <c r="AB33" s="34"/>
      <c r="AC33" s="34"/>
      <c r="AD33" s="34"/>
      <c r="AE33" s="34"/>
    </row>
    <row r="34" spans="1:31" s="2" customFormat="1" ht="14.45" customHeight="1">
      <c r="A34" s="34"/>
      <c r="B34" s="35"/>
      <c r="C34" s="34"/>
      <c r="D34" s="34"/>
      <c r="E34" s="34"/>
      <c r="F34" s="38" t="s">
        <v>34</v>
      </c>
      <c r="G34" s="34"/>
      <c r="H34" s="34"/>
      <c r="I34" s="38" t="s">
        <v>33</v>
      </c>
      <c r="J34" s="38" t="s">
        <v>35</v>
      </c>
      <c r="K34" s="34"/>
      <c r="L34" s="44"/>
      <c r="S34" s="34"/>
      <c r="T34" s="34"/>
      <c r="U34" s="34"/>
      <c r="V34" s="34"/>
      <c r="W34" s="34"/>
      <c r="X34" s="34"/>
      <c r="Y34" s="34"/>
      <c r="Z34" s="34"/>
      <c r="AA34" s="34"/>
      <c r="AB34" s="34"/>
      <c r="AC34" s="34"/>
      <c r="AD34" s="34"/>
      <c r="AE34" s="34"/>
    </row>
    <row r="35" spans="1:31" s="2" customFormat="1" ht="14.45" customHeight="1">
      <c r="A35" s="34"/>
      <c r="B35" s="35"/>
      <c r="C35" s="34"/>
      <c r="D35" s="105" t="s">
        <v>36</v>
      </c>
      <c r="E35" s="29" t="s">
        <v>37</v>
      </c>
      <c r="F35" s="106">
        <f>ROUND((SUM(BE122:BE148)),  2)</f>
        <v>0</v>
      </c>
      <c r="G35" s="34"/>
      <c r="H35" s="34"/>
      <c r="I35" s="107">
        <v>0.21</v>
      </c>
      <c r="J35" s="106">
        <f>ROUND(((SUM(BE122:BE148))*I35),  2)</f>
        <v>0</v>
      </c>
      <c r="K35" s="34"/>
      <c r="L35" s="44"/>
      <c r="S35" s="34"/>
      <c r="T35" s="34"/>
      <c r="U35" s="34"/>
      <c r="V35" s="34"/>
      <c r="W35" s="34"/>
      <c r="X35" s="34"/>
      <c r="Y35" s="34"/>
      <c r="Z35" s="34"/>
      <c r="AA35" s="34"/>
      <c r="AB35" s="34"/>
      <c r="AC35" s="34"/>
      <c r="AD35" s="34"/>
      <c r="AE35" s="34"/>
    </row>
    <row r="36" spans="1:31" s="2" customFormat="1" ht="14.45" customHeight="1">
      <c r="A36" s="34"/>
      <c r="B36" s="35"/>
      <c r="C36" s="34"/>
      <c r="D36" s="34"/>
      <c r="E36" s="29" t="s">
        <v>38</v>
      </c>
      <c r="F36" s="106">
        <f>ROUND((SUM(BF122:BF148)),  2)</f>
        <v>0</v>
      </c>
      <c r="G36" s="34"/>
      <c r="H36" s="34"/>
      <c r="I36" s="107">
        <v>0.15</v>
      </c>
      <c r="J36" s="106">
        <f>ROUND(((SUM(BF122:BF148))*I36),  2)</f>
        <v>0</v>
      </c>
      <c r="K36" s="34"/>
      <c r="L36" s="44"/>
      <c r="S36" s="34"/>
      <c r="T36" s="34"/>
      <c r="U36" s="34"/>
      <c r="V36" s="34"/>
      <c r="W36" s="34"/>
      <c r="X36" s="34"/>
      <c r="Y36" s="34"/>
      <c r="Z36" s="34"/>
      <c r="AA36" s="34"/>
      <c r="AB36" s="34"/>
      <c r="AC36" s="34"/>
      <c r="AD36" s="34"/>
      <c r="AE36" s="34"/>
    </row>
    <row r="37" spans="1:31" s="2" customFormat="1" ht="14.45" hidden="1" customHeight="1">
      <c r="A37" s="34"/>
      <c r="B37" s="35"/>
      <c r="C37" s="34"/>
      <c r="D37" s="34"/>
      <c r="E37" s="29" t="s">
        <v>39</v>
      </c>
      <c r="F37" s="106">
        <f>ROUND((SUM(BG122:BG148)),  2)</f>
        <v>0</v>
      </c>
      <c r="G37" s="34"/>
      <c r="H37" s="34"/>
      <c r="I37" s="107">
        <v>0.21</v>
      </c>
      <c r="J37" s="106">
        <f>0</f>
        <v>0</v>
      </c>
      <c r="K37" s="34"/>
      <c r="L37" s="44"/>
      <c r="S37" s="34"/>
      <c r="T37" s="34"/>
      <c r="U37" s="34"/>
      <c r="V37" s="34"/>
      <c r="W37" s="34"/>
      <c r="X37" s="34"/>
      <c r="Y37" s="34"/>
      <c r="Z37" s="34"/>
      <c r="AA37" s="34"/>
      <c r="AB37" s="34"/>
      <c r="AC37" s="34"/>
      <c r="AD37" s="34"/>
      <c r="AE37" s="34"/>
    </row>
    <row r="38" spans="1:31" s="2" customFormat="1" ht="14.45" hidden="1" customHeight="1">
      <c r="A38" s="34"/>
      <c r="B38" s="35"/>
      <c r="C38" s="34"/>
      <c r="D38" s="34"/>
      <c r="E38" s="29" t="s">
        <v>40</v>
      </c>
      <c r="F38" s="106">
        <f>ROUND((SUM(BH122:BH148)),  2)</f>
        <v>0</v>
      </c>
      <c r="G38" s="34"/>
      <c r="H38" s="34"/>
      <c r="I38" s="107">
        <v>0.15</v>
      </c>
      <c r="J38" s="106">
        <f>0</f>
        <v>0</v>
      </c>
      <c r="K38" s="34"/>
      <c r="L38" s="44"/>
      <c r="S38" s="34"/>
      <c r="T38" s="34"/>
      <c r="U38" s="34"/>
      <c r="V38" s="34"/>
      <c r="W38" s="34"/>
      <c r="X38" s="34"/>
      <c r="Y38" s="34"/>
      <c r="Z38" s="34"/>
      <c r="AA38" s="34"/>
      <c r="AB38" s="34"/>
      <c r="AC38" s="34"/>
      <c r="AD38" s="34"/>
      <c r="AE38" s="34"/>
    </row>
    <row r="39" spans="1:31" s="2" customFormat="1" ht="14.45" hidden="1" customHeight="1">
      <c r="A39" s="34"/>
      <c r="B39" s="35"/>
      <c r="C39" s="34"/>
      <c r="D39" s="34"/>
      <c r="E39" s="29" t="s">
        <v>41</v>
      </c>
      <c r="F39" s="106">
        <f>ROUND((SUM(BI122:BI148)),  2)</f>
        <v>0</v>
      </c>
      <c r="G39" s="34"/>
      <c r="H39" s="34"/>
      <c r="I39" s="107">
        <v>0</v>
      </c>
      <c r="J39" s="106">
        <f>0</f>
        <v>0</v>
      </c>
      <c r="K39" s="34"/>
      <c r="L39" s="44"/>
      <c r="S39" s="34"/>
      <c r="T39" s="34"/>
      <c r="U39" s="34"/>
      <c r="V39" s="34"/>
      <c r="W39" s="34"/>
      <c r="X39" s="34"/>
      <c r="Y39" s="34"/>
      <c r="Z39" s="34"/>
      <c r="AA39" s="34"/>
      <c r="AB39" s="34"/>
      <c r="AC39" s="34"/>
      <c r="AD39" s="34"/>
      <c r="AE39" s="34"/>
    </row>
    <row r="40" spans="1:31" s="2" customFormat="1" ht="6.95" customHeight="1">
      <c r="A40" s="34"/>
      <c r="B40" s="35"/>
      <c r="C40" s="34"/>
      <c r="D40" s="34"/>
      <c r="E40" s="34"/>
      <c r="F40" s="34"/>
      <c r="G40" s="34"/>
      <c r="H40" s="34"/>
      <c r="I40" s="34"/>
      <c r="J40" s="34"/>
      <c r="K40" s="34"/>
      <c r="L40" s="44"/>
      <c r="S40" s="34"/>
      <c r="T40" s="34"/>
      <c r="U40" s="34"/>
      <c r="V40" s="34"/>
      <c r="W40" s="34"/>
      <c r="X40" s="34"/>
      <c r="Y40" s="34"/>
      <c r="Z40" s="34"/>
      <c r="AA40" s="34"/>
      <c r="AB40" s="34"/>
      <c r="AC40" s="34"/>
      <c r="AD40" s="34"/>
      <c r="AE40" s="34"/>
    </row>
    <row r="41" spans="1:31" s="2" customFormat="1" ht="25.35" customHeight="1">
      <c r="A41" s="34"/>
      <c r="B41" s="35"/>
      <c r="C41" s="108"/>
      <c r="D41" s="109" t="s">
        <v>42</v>
      </c>
      <c r="E41" s="62"/>
      <c r="F41" s="62"/>
      <c r="G41" s="110" t="s">
        <v>43</v>
      </c>
      <c r="H41" s="111" t="s">
        <v>44</v>
      </c>
      <c r="I41" s="62"/>
      <c r="J41" s="112">
        <f>SUM(J32:J39)</f>
        <v>0</v>
      </c>
      <c r="K41" s="113"/>
      <c r="L41" s="44"/>
      <c r="S41" s="34"/>
      <c r="T41" s="34"/>
      <c r="U41" s="34"/>
      <c r="V41" s="34"/>
      <c r="W41" s="34"/>
      <c r="X41" s="34"/>
      <c r="Y41" s="34"/>
      <c r="Z41" s="34"/>
      <c r="AA41" s="34"/>
      <c r="AB41" s="34"/>
      <c r="AC41" s="34"/>
      <c r="AD41" s="34"/>
      <c r="AE41" s="34"/>
    </row>
    <row r="42" spans="1:31" s="2" customFormat="1" ht="14.45" customHeight="1">
      <c r="A42" s="34"/>
      <c r="B42" s="35"/>
      <c r="C42" s="34"/>
      <c r="D42" s="34"/>
      <c r="E42" s="34"/>
      <c r="F42" s="34"/>
      <c r="G42" s="34"/>
      <c r="H42" s="34"/>
      <c r="I42" s="34"/>
      <c r="J42" s="34"/>
      <c r="K42" s="34"/>
      <c r="L42" s="44"/>
      <c r="S42" s="34"/>
      <c r="T42" s="34"/>
      <c r="U42" s="34"/>
      <c r="V42" s="34"/>
      <c r="W42" s="34"/>
      <c r="X42" s="34"/>
      <c r="Y42" s="34"/>
      <c r="Z42" s="34"/>
      <c r="AA42" s="34"/>
      <c r="AB42" s="34"/>
      <c r="AC42" s="34"/>
      <c r="AD42" s="34"/>
      <c r="AE42" s="34"/>
    </row>
    <row r="43" spans="1:31" s="1" customFormat="1" ht="14.45" customHeight="1">
      <c r="B43" s="22"/>
      <c r="L43" s="22"/>
    </row>
    <row r="44" spans="1:31" s="1" customFormat="1" ht="14.45" customHeight="1">
      <c r="B44" s="22"/>
      <c r="L44" s="22"/>
    </row>
    <row r="45" spans="1:31" s="1" customFormat="1" ht="14.45" customHeight="1">
      <c r="B45" s="22"/>
      <c r="L45" s="22"/>
    </row>
    <row r="46" spans="1:31" s="1" customFormat="1" ht="14.45" customHeight="1">
      <c r="B46" s="22"/>
      <c r="L46" s="22"/>
    </row>
    <row r="47" spans="1:31" s="1" customFormat="1" ht="14.45" customHeight="1">
      <c r="B47" s="22"/>
      <c r="L47" s="22"/>
    </row>
    <row r="48" spans="1:31" s="1" customFormat="1" ht="14.45" customHeight="1">
      <c r="B48" s="22"/>
      <c r="L48" s="22"/>
    </row>
    <row r="49" spans="1:31" s="1" customFormat="1" ht="14.45" customHeight="1">
      <c r="B49" s="22"/>
      <c r="L49" s="22"/>
    </row>
    <row r="50" spans="1:31" s="2" customFormat="1" ht="14.45" customHeight="1">
      <c r="B50" s="44"/>
      <c r="D50" s="45" t="s">
        <v>45</v>
      </c>
      <c r="E50" s="46"/>
      <c r="F50" s="46"/>
      <c r="G50" s="45" t="s">
        <v>46</v>
      </c>
      <c r="H50" s="46"/>
      <c r="I50" s="46"/>
      <c r="J50" s="46"/>
      <c r="K50" s="46"/>
      <c r="L50" s="44"/>
    </row>
    <row r="51" spans="1:31">
      <c r="B51" s="22"/>
      <c r="L51" s="22"/>
    </row>
    <row r="52" spans="1:31">
      <c r="B52" s="22"/>
      <c r="L52" s="22"/>
    </row>
    <row r="53" spans="1:31">
      <c r="B53" s="22"/>
      <c r="L53" s="22"/>
    </row>
    <row r="54" spans="1:31">
      <c r="B54" s="22"/>
      <c r="L54" s="22"/>
    </row>
    <row r="55" spans="1:31">
      <c r="B55" s="22"/>
      <c r="L55" s="22"/>
    </row>
    <row r="56" spans="1:31">
      <c r="B56" s="22"/>
      <c r="L56" s="22"/>
    </row>
    <row r="57" spans="1:31">
      <c r="B57" s="22"/>
      <c r="L57" s="22"/>
    </row>
    <row r="58" spans="1:31">
      <c r="B58" s="22"/>
      <c r="L58" s="22"/>
    </row>
    <row r="59" spans="1:31">
      <c r="B59" s="22"/>
      <c r="L59" s="22"/>
    </row>
    <row r="60" spans="1:31">
      <c r="B60" s="22"/>
      <c r="L60" s="22"/>
    </row>
    <row r="61" spans="1:31" s="2" customFormat="1" ht="12.75">
      <c r="A61" s="34"/>
      <c r="B61" s="35"/>
      <c r="C61" s="34"/>
      <c r="D61" s="47" t="s">
        <v>47</v>
      </c>
      <c r="E61" s="37"/>
      <c r="F61" s="114" t="s">
        <v>48</v>
      </c>
      <c r="G61" s="47" t="s">
        <v>47</v>
      </c>
      <c r="H61" s="37"/>
      <c r="I61" s="37"/>
      <c r="J61" s="115" t="s">
        <v>48</v>
      </c>
      <c r="K61" s="37"/>
      <c r="L61" s="44"/>
      <c r="S61" s="34"/>
      <c r="T61" s="34"/>
      <c r="U61" s="34"/>
      <c r="V61" s="34"/>
      <c r="W61" s="34"/>
      <c r="X61" s="34"/>
      <c r="Y61" s="34"/>
      <c r="Z61" s="34"/>
      <c r="AA61" s="34"/>
      <c r="AB61" s="34"/>
      <c r="AC61" s="34"/>
      <c r="AD61" s="34"/>
      <c r="AE61" s="34"/>
    </row>
    <row r="62" spans="1:31">
      <c r="B62" s="22"/>
      <c r="L62" s="22"/>
    </row>
    <row r="63" spans="1:31">
      <c r="B63" s="22"/>
      <c r="L63" s="22"/>
    </row>
    <row r="64" spans="1:31">
      <c r="B64" s="22"/>
      <c r="L64" s="22"/>
    </row>
    <row r="65" spans="1:31" s="2" customFormat="1" ht="12.75">
      <c r="A65" s="34"/>
      <c r="B65" s="35"/>
      <c r="C65" s="34"/>
      <c r="D65" s="45" t="s">
        <v>49</v>
      </c>
      <c r="E65" s="48"/>
      <c r="F65" s="48"/>
      <c r="G65" s="45" t="s">
        <v>50</v>
      </c>
      <c r="H65" s="48"/>
      <c r="I65" s="48"/>
      <c r="J65" s="48"/>
      <c r="K65" s="48"/>
      <c r="L65" s="44"/>
      <c r="S65" s="34"/>
      <c r="T65" s="34"/>
      <c r="U65" s="34"/>
      <c r="V65" s="34"/>
      <c r="W65" s="34"/>
      <c r="X65" s="34"/>
      <c r="Y65" s="34"/>
      <c r="Z65" s="34"/>
      <c r="AA65" s="34"/>
      <c r="AB65" s="34"/>
      <c r="AC65" s="34"/>
      <c r="AD65" s="34"/>
      <c r="AE65" s="34"/>
    </row>
    <row r="66" spans="1:31">
      <c r="B66" s="22"/>
      <c r="L66" s="22"/>
    </row>
    <row r="67" spans="1:31">
      <c r="B67" s="22"/>
      <c r="L67" s="22"/>
    </row>
    <row r="68" spans="1:31">
      <c r="B68" s="22"/>
      <c r="L68" s="22"/>
    </row>
    <row r="69" spans="1:31">
      <c r="B69" s="22"/>
      <c r="L69" s="22"/>
    </row>
    <row r="70" spans="1:31">
      <c r="B70" s="22"/>
      <c r="L70" s="22"/>
    </row>
    <row r="71" spans="1:31">
      <c r="B71" s="22"/>
      <c r="L71" s="22"/>
    </row>
    <row r="72" spans="1:31">
      <c r="B72" s="22"/>
      <c r="L72" s="22"/>
    </row>
    <row r="73" spans="1:31">
      <c r="B73" s="22"/>
      <c r="L73" s="22"/>
    </row>
    <row r="74" spans="1:31">
      <c r="B74" s="22"/>
      <c r="L74" s="22"/>
    </row>
    <row r="75" spans="1:31">
      <c r="B75" s="22"/>
      <c r="L75" s="22"/>
    </row>
    <row r="76" spans="1:31" s="2" customFormat="1" ht="12.75">
      <c r="A76" s="34"/>
      <c r="B76" s="35"/>
      <c r="C76" s="34"/>
      <c r="D76" s="47" t="s">
        <v>47</v>
      </c>
      <c r="E76" s="37"/>
      <c r="F76" s="114" t="s">
        <v>48</v>
      </c>
      <c r="G76" s="47" t="s">
        <v>47</v>
      </c>
      <c r="H76" s="37"/>
      <c r="I76" s="37"/>
      <c r="J76" s="115" t="s">
        <v>48</v>
      </c>
      <c r="K76" s="37"/>
      <c r="L76" s="44"/>
      <c r="S76" s="34"/>
      <c r="T76" s="34"/>
      <c r="U76" s="34"/>
      <c r="V76" s="34"/>
      <c r="W76" s="34"/>
      <c r="X76" s="34"/>
      <c r="Y76" s="34"/>
      <c r="Z76" s="34"/>
      <c r="AA76" s="34"/>
      <c r="AB76" s="34"/>
      <c r="AC76" s="34"/>
      <c r="AD76" s="34"/>
      <c r="AE76" s="34"/>
    </row>
    <row r="77" spans="1:31" s="2" customFormat="1" ht="14.45" customHeight="1">
      <c r="A77" s="34"/>
      <c r="B77" s="49"/>
      <c r="C77" s="50"/>
      <c r="D77" s="50"/>
      <c r="E77" s="50"/>
      <c r="F77" s="50"/>
      <c r="G77" s="50"/>
      <c r="H77" s="50"/>
      <c r="I77" s="50"/>
      <c r="J77" s="50"/>
      <c r="K77" s="50"/>
      <c r="L77" s="44"/>
      <c r="S77" s="34"/>
      <c r="T77" s="34"/>
      <c r="U77" s="34"/>
      <c r="V77" s="34"/>
      <c r="W77" s="34"/>
      <c r="X77" s="34"/>
      <c r="Y77" s="34"/>
      <c r="Z77" s="34"/>
      <c r="AA77" s="34"/>
      <c r="AB77" s="34"/>
      <c r="AC77" s="34"/>
      <c r="AD77" s="34"/>
      <c r="AE77" s="34"/>
    </row>
    <row r="81" spans="1:31" s="2" customFormat="1" ht="6.95" customHeight="1">
      <c r="A81" s="34"/>
      <c r="B81" s="51"/>
      <c r="C81" s="52"/>
      <c r="D81" s="52"/>
      <c r="E81" s="52"/>
      <c r="F81" s="52"/>
      <c r="G81" s="52"/>
      <c r="H81" s="52"/>
      <c r="I81" s="52"/>
      <c r="J81" s="52"/>
      <c r="K81" s="52"/>
      <c r="L81" s="44"/>
      <c r="S81" s="34"/>
      <c r="T81" s="34"/>
      <c r="U81" s="34"/>
      <c r="V81" s="34"/>
      <c r="W81" s="34"/>
      <c r="X81" s="34"/>
      <c r="Y81" s="34"/>
      <c r="Z81" s="34"/>
      <c r="AA81" s="34"/>
      <c r="AB81" s="34"/>
      <c r="AC81" s="34"/>
      <c r="AD81" s="34"/>
      <c r="AE81" s="34"/>
    </row>
    <row r="82" spans="1:31" s="2" customFormat="1" ht="24.95" customHeight="1">
      <c r="A82" s="34"/>
      <c r="B82" s="35"/>
      <c r="C82" s="23" t="s">
        <v>129</v>
      </c>
      <c r="D82" s="34"/>
      <c r="E82" s="34"/>
      <c r="F82" s="34"/>
      <c r="G82" s="34"/>
      <c r="H82" s="34"/>
      <c r="I82" s="34"/>
      <c r="J82" s="34"/>
      <c r="K82" s="34"/>
      <c r="L82" s="44"/>
      <c r="S82" s="34"/>
      <c r="T82" s="34"/>
      <c r="U82" s="34"/>
      <c r="V82" s="34"/>
      <c r="W82" s="34"/>
      <c r="X82" s="34"/>
      <c r="Y82" s="34"/>
      <c r="Z82" s="34"/>
      <c r="AA82" s="34"/>
      <c r="AB82" s="34"/>
      <c r="AC82" s="34"/>
      <c r="AD82" s="34"/>
      <c r="AE82" s="34"/>
    </row>
    <row r="83" spans="1:31" s="2" customFormat="1" ht="6.95" customHeight="1">
      <c r="A83" s="34"/>
      <c r="B83" s="35"/>
      <c r="C83" s="34"/>
      <c r="D83" s="34"/>
      <c r="E83" s="34"/>
      <c r="F83" s="34"/>
      <c r="G83" s="34"/>
      <c r="H83" s="34"/>
      <c r="I83" s="34"/>
      <c r="J83" s="34"/>
      <c r="K83" s="34"/>
      <c r="L83" s="44"/>
      <c r="S83" s="34"/>
      <c r="T83" s="34"/>
      <c r="U83" s="34"/>
      <c r="V83" s="34"/>
      <c r="W83" s="34"/>
      <c r="X83" s="34"/>
      <c r="Y83" s="34"/>
      <c r="Z83" s="34"/>
      <c r="AA83" s="34"/>
      <c r="AB83" s="34"/>
      <c r="AC83" s="34"/>
      <c r="AD83" s="34"/>
      <c r="AE83" s="34"/>
    </row>
    <row r="84" spans="1:31" s="2" customFormat="1" ht="12" customHeight="1">
      <c r="A84" s="34"/>
      <c r="B84" s="35"/>
      <c r="C84" s="29" t="s">
        <v>16</v>
      </c>
      <c r="D84" s="34"/>
      <c r="E84" s="34"/>
      <c r="F84" s="34"/>
      <c r="G84" s="34"/>
      <c r="H84" s="34"/>
      <c r="I84" s="34"/>
      <c r="J84" s="34"/>
      <c r="K84" s="34"/>
      <c r="L84" s="44"/>
      <c r="S84" s="34"/>
      <c r="T84" s="34"/>
      <c r="U84" s="34"/>
      <c r="V84" s="34"/>
      <c r="W84" s="34"/>
      <c r="X84" s="34"/>
      <c r="Y84" s="34"/>
      <c r="Z84" s="34"/>
      <c r="AA84" s="34"/>
      <c r="AB84" s="34"/>
      <c r="AC84" s="34"/>
      <c r="AD84" s="34"/>
      <c r="AE84" s="34"/>
    </row>
    <row r="85" spans="1:31" s="2" customFormat="1" ht="16.5" customHeight="1">
      <c r="A85" s="34"/>
      <c r="B85" s="35"/>
      <c r="C85" s="34"/>
      <c r="D85" s="34"/>
      <c r="E85" s="289" t="str">
        <f>E7</f>
        <v>Oprava kolejí výhybek a nástupišť v žst. Strážnice</v>
      </c>
      <c r="F85" s="290"/>
      <c r="G85" s="290"/>
      <c r="H85" s="290"/>
      <c r="I85" s="34"/>
      <c r="J85" s="34"/>
      <c r="K85" s="34"/>
      <c r="L85" s="44"/>
      <c r="S85" s="34"/>
      <c r="T85" s="34"/>
      <c r="U85" s="34"/>
      <c r="V85" s="34"/>
      <c r="W85" s="34"/>
      <c r="X85" s="34"/>
      <c r="Y85" s="34"/>
      <c r="Z85" s="34"/>
      <c r="AA85" s="34"/>
      <c r="AB85" s="34"/>
      <c r="AC85" s="34"/>
      <c r="AD85" s="34"/>
      <c r="AE85" s="34"/>
    </row>
    <row r="86" spans="1:31" s="1" customFormat="1" ht="12" customHeight="1">
      <c r="B86" s="22"/>
      <c r="C86" s="29" t="s">
        <v>127</v>
      </c>
      <c r="L86" s="22"/>
    </row>
    <row r="87" spans="1:31" s="2" customFormat="1" ht="16.5" customHeight="1">
      <c r="A87" s="34"/>
      <c r="B87" s="35"/>
      <c r="C87" s="34"/>
      <c r="D87" s="34"/>
      <c r="E87" s="289" t="s">
        <v>2269</v>
      </c>
      <c r="F87" s="288"/>
      <c r="G87" s="288"/>
      <c r="H87" s="288"/>
      <c r="I87" s="34"/>
      <c r="J87" s="34"/>
      <c r="K87" s="34"/>
      <c r="L87" s="44"/>
      <c r="S87" s="34"/>
      <c r="T87" s="34"/>
      <c r="U87" s="34"/>
      <c r="V87" s="34"/>
      <c r="W87" s="34"/>
      <c r="X87" s="34"/>
      <c r="Y87" s="34"/>
      <c r="Z87" s="34"/>
      <c r="AA87" s="34"/>
      <c r="AB87" s="34"/>
      <c r="AC87" s="34"/>
      <c r="AD87" s="34"/>
      <c r="AE87" s="34"/>
    </row>
    <row r="88" spans="1:31" s="2" customFormat="1" ht="12" customHeight="1">
      <c r="A88" s="34"/>
      <c r="B88" s="35"/>
      <c r="C88" s="29" t="s">
        <v>1442</v>
      </c>
      <c r="D88" s="34"/>
      <c r="E88" s="34"/>
      <c r="F88" s="34"/>
      <c r="G88" s="34"/>
      <c r="H88" s="34"/>
      <c r="I88" s="34"/>
      <c r="J88" s="34"/>
      <c r="K88" s="34"/>
      <c r="L88" s="44"/>
      <c r="S88" s="34"/>
      <c r="T88" s="34"/>
      <c r="U88" s="34"/>
      <c r="V88" s="34"/>
      <c r="W88" s="34"/>
      <c r="X88" s="34"/>
      <c r="Y88" s="34"/>
      <c r="Z88" s="34"/>
      <c r="AA88" s="34"/>
      <c r="AB88" s="34"/>
      <c r="AC88" s="34"/>
      <c r="AD88" s="34"/>
      <c r="AE88" s="34"/>
    </row>
    <row r="89" spans="1:31" s="2" customFormat="1" ht="16.5" customHeight="1">
      <c r="A89" s="34"/>
      <c r="B89" s="35"/>
      <c r="C89" s="34"/>
      <c r="D89" s="34"/>
      <c r="E89" s="285" t="str">
        <f>E11</f>
        <v>1 - VON</v>
      </c>
      <c r="F89" s="288"/>
      <c r="G89" s="288"/>
      <c r="H89" s="288"/>
      <c r="I89" s="34"/>
      <c r="J89" s="34"/>
      <c r="K89" s="34"/>
      <c r="L89" s="44"/>
      <c r="S89" s="34"/>
      <c r="T89" s="34"/>
      <c r="U89" s="34"/>
      <c r="V89" s="34"/>
      <c r="W89" s="34"/>
      <c r="X89" s="34"/>
      <c r="Y89" s="34"/>
      <c r="Z89" s="34"/>
      <c r="AA89" s="34"/>
      <c r="AB89" s="34"/>
      <c r="AC89" s="34"/>
      <c r="AD89" s="34"/>
      <c r="AE89" s="34"/>
    </row>
    <row r="90" spans="1:31" s="2" customFormat="1" ht="6.95" customHeight="1">
      <c r="A90" s="34"/>
      <c r="B90" s="35"/>
      <c r="C90" s="34"/>
      <c r="D90" s="34"/>
      <c r="E90" s="34"/>
      <c r="F90" s="34"/>
      <c r="G90" s="34"/>
      <c r="H90" s="34"/>
      <c r="I90" s="34"/>
      <c r="J90" s="34"/>
      <c r="K90" s="34"/>
      <c r="L90" s="44"/>
      <c r="S90" s="34"/>
      <c r="T90" s="34"/>
      <c r="U90" s="34"/>
      <c r="V90" s="34"/>
      <c r="W90" s="34"/>
      <c r="X90" s="34"/>
      <c r="Y90" s="34"/>
      <c r="Z90" s="34"/>
      <c r="AA90" s="34"/>
      <c r="AB90" s="34"/>
      <c r="AC90" s="34"/>
      <c r="AD90" s="34"/>
      <c r="AE90" s="34"/>
    </row>
    <row r="91" spans="1:31" s="2" customFormat="1" ht="12" customHeight="1">
      <c r="A91" s="34"/>
      <c r="B91" s="35"/>
      <c r="C91" s="29" t="s">
        <v>20</v>
      </c>
      <c r="D91" s="34"/>
      <c r="E91" s="34"/>
      <c r="F91" s="27" t="str">
        <f>F14</f>
        <v xml:space="preserve"> </v>
      </c>
      <c r="G91" s="34"/>
      <c r="H91" s="34"/>
      <c r="I91" s="29" t="s">
        <v>22</v>
      </c>
      <c r="J91" s="57">
        <f>IF(J14="","",J14)</f>
        <v>45072</v>
      </c>
      <c r="K91" s="34"/>
      <c r="L91" s="44"/>
      <c r="S91" s="34"/>
      <c r="T91" s="34"/>
      <c r="U91" s="34"/>
      <c r="V91" s="34"/>
      <c r="W91" s="34"/>
      <c r="X91" s="34"/>
      <c r="Y91" s="34"/>
      <c r="Z91" s="34"/>
      <c r="AA91" s="34"/>
      <c r="AB91" s="34"/>
      <c r="AC91" s="34"/>
      <c r="AD91" s="34"/>
      <c r="AE91" s="34"/>
    </row>
    <row r="92" spans="1:31" s="2" customFormat="1" ht="6.95" customHeight="1">
      <c r="A92" s="34"/>
      <c r="B92" s="35"/>
      <c r="C92" s="34"/>
      <c r="D92" s="34"/>
      <c r="E92" s="34"/>
      <c r="F92" s="34"/>
      <c r="G92" s="34"/>
      <c r="H92" s="34"/>
      <c r="I92" s="34"/>
      <c r="J92" s="34"/>
      <c r="K92" s="34"/>
      <c r="L92" s="44"/>
      <c r="S92" s="34"/>
      <c r="T92" s="34"/>
      <c r="U92" s="34"/>
      <c r="V92" s="34"/>
      <c r="W92" s="34"/>
      <c r="X92" s="34"/>
      <c r="Y92" s="34"/>
      <c r="Z92" s="34"/>
      <c r="AA92" s="34"/>
      <c r="AB92" s="34"/>
      <c r="AC92" s="34"/>
      <c r="AD92" s="34"/>
      <c r="AE92" s="34"/>
    </row>
    <row r="93" spans="1:31" s="2" customFormat="1" ht="15.2" customHeight="1">
      <c r="A93" s="34"/>
      <c r="B93" s="35"/>
      <c r="C93" s="29" t="s">
        <v>23</v>
      </c>
      <c r="D93" s="34"/>
      <c r="E93" s="34"/>
      <c r="F93" s="27" t="str">
        <f>E17</f>
        <v xml:space="preserve"> </v>
      </c>
      <c r="G93" s="34"/>
      <c r="H93" s="34"/>
      <c r="I93" s="29" t="s">
        <v>28</v>
      </c>
      <c r="J93" s="32" t="str">
        <f>E23</f>
        <v xml:space="preserve"> </v>
      </c>
      <c r="K93" s="34"/>
      <c r="L93" s="44"/>
      <c r="S93" s="34"/>
      <c r="T93" s="34"/>
      <c r="U93" s="34"/>
      <c r="V93" s="34"/>
      <c r="W93" s="34"/>
      <c r="X93" s="34"/>
      <c r="Y93" s="34"/>
      <c r="Z93" s="34"/>
      <c r="AA93" s="34"/>
      <c r="AB93" s="34"/>
      <c r="AC93" s="34"/>
      <c r="AD93" s="34"/>
      <c r="AE93" s="34"/>
    </row>
    <row r="94" spans="1:31" s="2" customFormat="1" ht="15.2" customHeight="1">
      <c r="A94" s="34"/>
      <c r="B94" s="35"/>
      <c r="C94" s="29" t="s">
        <v>26</v>
      </c>
      <c r="D94" s="34"/>
      <c r="E94" s="34"/>
      <c r="F94" s="27" t="str">
        <f>IF(E20="","",E20)</f>
        <v>Vyplň údaj</v>
      </c>
      <c r="G94" s="34"/>
      <c r="H94" s="34"/>
      <c r="I94" s="29" t="s">
        <v>30</v>
      </c>
      <c r="J94" s="32" t="str">
        <f>E26</f>
        <v xml:space="preserve"> </v>
      </c>
      <c r="K94" s="34"/>
      <c r="L94" s="44"/>
      <c r="S94" s="34"/>
      <c r="T94" s="34"/>
      <c r="U94" s="34"/>
      <c r="V94" s="34"/>
      <c r="W94" s="34"/>
      <c r="X94" s="34"/>
      <c r="Y94" s="34"/>
      <c r="Z94" s="34"/>
      <c r="AA94" s="34"/>
      <c r="AB94" s="34"/>
      <c r="AC94" s="34"/>
      <c r="AD94" s="34"/>
      <c r="AE94" s="34"/>
    </row>
    <row r="95" spans="1:31" s="2" customFormat="1" ht="10.35" customHeight="1">
      <c r="A95" s="34"/>
      <c r="B95" s="35"/>
      <c r="C95" s="34"/>
      <c r="D95" s="34"/>
      <c r="E95" s="34"/>
      <c r="F95" s="34"/>
      <c r="G95" s="34"/>
      <c r="H95" s="34"/>
      <c r="I95" s="34"/>
      <c r="J95" s="34"/>
      <c r="K95" s="34"/>
      <c r="L95" s="44"/>
      <c r="S95" s="34"/>
      <c r="T95" s="34"/>
      <c r="U95" s="34"/>
      <c r="V95" s="34"/>
      <c r="W95" s="34"/>
      <c r="X95" s="34"/>
      <c r="Y95" s="34"/>
      <c r="Z95" s="34"/>
      <c r="AA95" s="34"/>
      <c r="AB95" s="34"/>
      <c r="AC95" s="34"/>
      <c r="AD95" s="34"/>
      <c r="AE95" s="34"/>
    </row>
    <row r="96" spans="1:31" s="2" customFormat="1" ht="29.25" customHeight="1">
      <c r="A96" s="34"/>
      <c r="B96" s="35"/>
      <c r="C96" s="116" t="s">
        <v>130</v>
      </c>
      <c r="D96" s="108"/>
      <c r="E96" s="108"/>
      <c r="F96" s="108"/>
      <c r="G96" s="108"/>
      <c r="H96" s="108"/>
      <c r="I96" s="108"/>
      <c r="J96" s="117" t="s">
        <v>131</v>
      </c>
      <c r="K96" s="108"/>
      <c r="L96" s="44"/>
      <c r="S96" s="34"/>
      <c r="T96" s="34"/>
      <c r="U96" s="34"/>
      <c r="V96" s="34"/>
      <c r="W96" s="34"/>
      <c r="X96" s="34"/>
      <c r="Y96" s="34"/>
      <c r="Z96" s="34"/>
      <c r="AA96" s="34"/>
      <c r="AB96" s="34"/>
      <c r="AC96" s="34"/>
      <c r="AD96" s="34"/>
      <c r="AE96" s="34"/>
    </row>
    <row r="97" spans="1:47" s="2" customFormat="1" ht="10.35" customHeight="1">
      <c r="A97" s="34"/>
      <c r="B97" s="35"/>
      <c r="C97" s="34"/>
      <c r="D97" s="34"/>
      <c r="E97" s="34"/>
      <c r="F97" s="34"/>
      <c r="G97" s="34"/>
      <c r="H97" s="34"/>
      <c r="I97" s="34"/>
      <c r="J97" s="34"/>
      <c r="K97" s="34"/>
      <c r="L97" s="44"/>
      <c r="S97" s="34"/>
      <c r="T97" s="34"/>
      <c r="U97" s="34"/>
      <c r="V97" s="34"/>
      <c r="W97" s="34"/>
      <c r="X97" s="34"/>
      <c r="Y97" s="34"/>
      <c r="Z97" s="34"/>
      <c r="AA97" s="34"/>
      <c r="AB97" s="34"/>
      <c r="AC97" s="34"/>
      <c r="AD97" s="34"/>
      <c r="AE97" s="34"/>
    </row>
    <row r="98" spans="1:47" s="2" customFormat="1" ht="22.9" customHeight="1">
      <c r="A98" s="34"/>
      <c r="B98" s="35"/>
      <c r="C98" s="118" t="s">
        <v>132</v>
      </c>
      <c r="D98" s="34"/>
      <c r="E98" s="34"/>
      <c r="F98" s="34"/>
      <c r="G98" s="34"/>
      <c r="H98" s="34"/>
      <c r="I98" s="34"/>
      <c r="J98" s="73">
        <f>J122</f>
        <v>0</v>
      </c>
      <c r="K98" s="34"/>
      <c r="L98" s="44"/>
      <c r="S98" s="34"/>
      <c r="T98" s="34"/>
      <c r="U98" s="34"/>
      <c r="V98" s="34"/>
      <c r="W98" s="34"/>
      <c r="X98" s="34"/>
      <c r="Y98" s="34"/>
      <c r="Z98" s="34"/>
      <c r="AA98" s="34"/>
      <c r="AB98" s="34"/>
      <c r="AC98" s="34"/>
      <c r="AD98" s="34"/>
      <c r="AE98" s="34"/>
      <c r="AU98" s="19" t="s">
        <v>133</v>
      </c>
    </row>
    <row r="99" spans="1:47" s="9" customFormat="1" ht="24.95" customHeight="1">
      <c r="B99" s="119"/>
      <c r="D99" s="120" t="s">
        <v>2271</v>
      </c>
      <c r="E99" s="121"/>
      <c r="F99" s="121"/>
      <c r="G99" s="121"/>
      <c r="H99" s="121"/>
      <c r="I99" s="121"/>
      <c r="J99" s="122">
        <f>J123</f>
        <v>0</v>
      </c>
      <c r="L99" s="119"/>
    </row>
    <row r="100" spans="1:47" s="9" customFormat="1" ht="24.95" customHeight="1">
      <c r="B100" s="119"/>
      <c r="D100" s="120" t="s">
        <v>1321</v>
      </c>
      <c r="E100" s="121"/>
      <c r="F100" s="121"/>
      <c r="G100" s="121"/>
      <c r="H100" s="121"/>
      <c r="I100" s="121"/>
      <c r="J100" s="122">
        <f>J140</f>
        <v>0</v>
      </c>
      <c r="L100" s="119"/>
    </row>
    <row r="101" spans="1:47" s="2" customFormat="1" ht="21.75" customHeight="1">
      <c r="A101" s="34"/>
      <c r="B101" s="35"/>
      <c r="C101" s="34"/>
      <c r="D101" s="34"/>
      <c r="E101" s="34"/>
      <c r="F101" s="34"/>
      <c r="G101" s="34"/>
      <c r="H101" s="34"/>
      <c r="I101" s="34"/>
      <c r="J101" s="34"/>
      <c r="K101" s="34"/>
      <c r="L101" s="44"/>
      <c r="S101" s="34"/>
      <c r="T101" s="34"/>
      <c r="U101" s="34"/>
      <c r="V101" s="34"/>
      <c r="W101" s="34"/>
      <c r="X101" s="34"/>
      <c r="Y101" s="34"/>
      <c r="Z101" s="34"/>
      <c r="AA101" s="34"/>
      <c r="AB101" s="34"/>
      <c r="AC101" s="34"/>
      <c r="AD101" s="34"/>
      <c r="AE101" s="34"/>
    </row>
    <row r="102" spans="1:47" s="2" customFormat="1" ht="6.95" customHeight="1">
      <c r="A102" s="34"/>
      <c r="B102" s="49"/>
      <c r="C102" s="50"/>
      <c r="D102" s="50"/>
      <c r="E102" s="50"/>
      <c r="F102" s="50"/>
      <c r="G102" s="50"/>
      <c r="H102" s="50"/>
      <c r="I102" s="50"/>
      <c r="J102" s="50"/>
      <c r="K102" s="50"/>
      <c r="L102" s="44"/>
      <c r="S102" s="34"/>
      <c r="T102" s="34"/>
      <c r="U102" s="34"/>
      <c r="V102" s="34"/>
      <c r="W102" s="34"/>
      <c r="X102" s="34"/>
      <c r="Y102" s="34"/>
      <c r="Z102" s="34"/>
      <c r="AA102" s="34"/>
      <c r="AB102" s="34"/>
      <c r="AC102" s="34"/>
      <c r="AD102" s="34"/>
      <c r="AE102" s="34"/>
    </row>
    <row r="106" spans="1:47" s="2" customFormat="1" ht="6.95" customHeight="1">
      <c r="A106" s="34"/>
      <c r="B106" s="51"/>
      <c r="C106" s="52"/>
      <c r="D106" s="52"/>
      <c r="E106" s="52"/>
      <c r="F106" s="52"/>
      <c r="G106" s="52"/>
      <c r="H106" s="52"/>
      <c r="I106" s="52"/>
      <c r="J106" s="52"/>
      <c r="K106" s="52"/>
      <c r="L106" s="44"/>
      <c r="S106" s="34"/>
      <c r="T106" s="34"/>
      <c r="U106" s="34"/>
      <c r="V106" s="34"/>
      <c r="W106" s="34"/>
      <c r="X106" s="34"/>
      <c r="Y106" s="34"/>
      <c r="Z106" s="34"/>
      <c r="AA106" s="34"/>
      <c r="AB106" s="34"/>
      <c r="AC106" s="34"/>
      <c r="AD106" s="34"/>
      <c r="AE106" s="34"/>
    </row>
    <row r="107" spans="1:47" s="2" customFormat="1" ht="24.95" customHeight="1">
      <c r="A107" s="34"/>
      <c r="B107" s="35"/>
      <c r="C107" s="23" t="s">
        <v>137</v>
      </c>
      <c r="D107" s="34"/>
      <c r="E107" s="34"/>
      <c r="F107" s="34"/>
      <c r="G107" s="34"/>
      <c r="H107" s="34"/>
      <c r="I107" s="34"/>
      <c r="J107" s="34"/>
      <c r="K107" s="34"/>
      <c r="L107" s="44"/>
      <c r="S107" s="34"/>
      <c r="T107" s="34"/>
      <c r="U107" s="34"/>
      <c r="V107" s="34"/>
      <c r="W107" s="34"/>
      <c r="X107" s="34"/>
      <c r="Y107" s="34"/>
      <c r="Z107" s="34"/>
      <c r="AA107" s="34"/>
      <c r="AB107" s="34"/>
      <c r="AC107" s="34"/>
      <c r="AD107" s="34"/>
      <c r="AE107" s="34"/>
    </row>
    <row r="108" spans="1:47" s="2" customFormat="1" ht="6.95" customHeight="1">
      <c r="A108" s="34"/>
      <c r="B108" s="35"/>
      <c r="C108" s="34"/>
      <c r="D108" s="34"/>
      <c r="E108" s="34"/>
      <c r="F108" s="34"/>
      <c r="G108" s="34"/>
      <c r="H108" s="34"/>
      <c r="I108" s="34"/>
      <c r="J108" s="34"/>
      <c r="K108" s="34"/>
      <c r="L108" s="44"/>
      <c r="S108" s="34"/>
      <c r="T108" s="34"/>
      <c r="U108" s="34"/>
      <c r="V108" s="34"/>
      <c r="W108" s="34"/>
      <c r="X108" s="34"/>
      <c r="Y108" s="34"/>
      <c r="Z108" s="34"/>
      <c r="AA108" s="34"/>
      <c r="AB108" s="34"/>
      <c r="AC108" s="34"/>
      <c r="AD108" s="34"/>
      <c r="AE108" s="34"/>
    </row>
    <row r="109" spans="1:47" s="2" customFormat="1" ht="12" customHeight="1">
      <c r="A109" s="34"/>
      <c r="B109" s="35"/>
      <c r="C109" s="29" t="s">
        <v>16</v>
      </c>
      <c r="D109" s="34"/>
      <c r="E109" s="34"/>
      <c r="F109" s="34"/>
      <c r="G109" s="34"/>
      <c r="H109" s="34"/>
      <c r="I109" s="34"/>
      <c r="J109" s="34"/>
      <c r="K109" s="34"/>
      <c r="L109" s="44"/>
      <c r="S109" s="34"/>
      <c r="T109" s="34"/>
      <c r="U109" s="34"/>
      <c r="V109" s="34"/>
      <c r="W109" s="34"/>
      <c r="X109" s="34"/>
      <c r="Y109" s="34"/>
      <c r="Z109" s="34"/>
      <c r="AA109" s="34"/>
      <c r="AB109" s="34"/>
      <c r="AC109" s="34"/>
      <c r="AD109" s="34"/>
      <c r="AE109" s="34"/>
    </row>
    <row r="110" spans="1:47" s="2" customFormat="1" ht="16.5" customHeight="1">
      <c r="A110" s="34"/>
      <c r="B110" s="35"/>
      <c r="C110" s="34"/>
      <c r="D110" s="34"/>
      <c r="E110" s="289" t="str">
        <f>E7</f>
        <v>Oprava kolejí výhybek a nástupišť v žst. Strážnice</v>
      </c>
      <c r="F110" s="290"/>
      <c r="G110" s="290"/>
      <c r="H110" s="290"/>
      <c r="I110" s="34"/>
      <c r="J110" s="34"/>
      <c r="K110" s="34"/>
      <c r="L110" s="44"/>
      <c r="S110" s="34"/>
      <c r="T110" s="34"/>
      <c r="U110" s="34"/>
      <c r="V110" s="34"/>
      <c r="W110" s="34"/>
      <c r="X110" s="34"/>
      <c r="Y110" s="34"/>
      <c r="Z110" s="34"/>
      <c r="AA110" s="34"/>
      <c r="AB110" s="34"/>
      <c r="AC110" s="34"/>
      <c r="AD110" s="34"/>
      <c r="AE110" s="34"/>
    </row>
    <row r="111" spans="1:47" s="1" customFormat="1" ht="12" customHeight="1">
      <c r="B111" s="22"/>
      <c r="C111" s="29" t="s">
        <v>127</v>
      </c>
      <c r="L111" s="22"/>
    </row>
    <row r="112" spans="1:47" s="2" customFormat="1" ht="16.5" customHeight="1">
      <c r="A112" s="34"/>
      <c r="B112" s="35"/>
      <c r="C112" s="34"/>
      <c r="D112" s="34"/>
      <c r="E112" s="289" t="s">
        <v>2269</v>
      </c>
      <c r="F112" s="288"/>
      <c r="G112" s="288"/>
      <c r="H112" s="288"/>
      <c r="I112" s="34"/>
      <c r="J112" s="34"/>
      <c r="K112" s="34"/>
      <c r="L112" s="44"/>
      <c r="S112" s="34"/>
      <c r="T112" s="34"/>
      <c r="U112" s="34"/>
      <c r="V112" s="34"/>
      <c r="W112" s="34"/>
      <c r="X112" s="34"/>
      <c r="Y112" s="34"/>
      <c r="Z112" s="34"/>
      <c r="AA112" s="34"/>
      <c r="AB112" s="34"/>
      <c r="AC112" s="34"/>
      <c r="AD112" s="34"/>
      <c r="AE112" s="34"/>
    </row>
    <row r="113" spans="1:65" s="2" customFormat="1" ht="12" customHeight="1">
      <c r="A113" s="34"/>
      <c r="B113" s="35"/>
      <c r="C113" s="29" t="s">
        <v>1442</v>
      </c>
      <c r="D113" s="34"/>
      <c r="E113" s="34"/>
      <c r="F113" s="34"/>
      <c r="G113" s="34"/>
      <c r="H113" s="34"/>
      <c r="I113" s="34"/>
      <c r="J113" s="34"/>
      <c r="K113" s="34"/>
      <c r="L113" s="44"/>
      <c r="S113" s="34"/>
      <c r="T113" s="34"/>
      <c r="U113" s="34"/>
      <c r="V113" s="34"/>
      <c r="W113" s="34"/>
      <c r="X113" s="34"/>
      <c r="Y113" s="34"/>
      <c r="Z113" s="34"/>
      <c r="AA113" s="34"/>
      <c r="AB113" s="34"/>
      <c r="AC113" s="34"/>
      <c r="AD113" s="34"/>
      <c r="AE113" s="34"/>
    </row>
    <row r="114" spans="1:65" s="2" customFormat="1" ht="16.5" customHeight="1">
      <c r="A114" s="34"/>
      <c r="B114" s="35"/>
      <c r="C114" s="34"/>
      <c r="D114" s="34"/>
      <c r="E114" s="285" t="str">
        <f>E11</f>
        <v>1 - VON</v>
      </c>
      <c r="F114" s="288"/>
      <c r="G114" s="288"/>
      <c r="H114" s="288"/>
      <c r="I114" s="34"/>
      <c r="J114" s="34"/>
      <c r="K114" s="34"/>
      <c r="L114" s="44"/>
      <c r="S114" s="34"/>
      <c r="T114" s="34"/>
      <c r="U114" s="34"/>
      <c r="V114" s="34"/>
      <c r="W114" s="34"/>
      <c r="X114" s="34"/>
      <c r="Y114" s="34"/>
      <c r="Z114" s="34"/>
      <c r="AA114" s="34"/>
      <c r="AB114" s="34"/>
      <c r="AC114" s="34"/>
      <c r="AD114" s="34"/>
      <c r="AE114" s="34"/>
    </row>
    <row r="115" spans="1:65" s="2" customFormat="1" ht="6.95" customHeight="1">
      <c r="A115" s="34"/>
      <c r="B115" s="35"/>
      <c r="C115" s="34"/>
      <c r="D115" s="34"/>
      <c r="E115" s="34"/>
      <c r="F115" s="34"/>
      <c r="G115" s="34"/>
      <c r="H115" s="34"/>
      <c r="I115" s="34"/>
      <c r="J115" s="34"/>
      <c r="K115" s="34"/>
      <c r="L115" s="44"/>
      <c r="S115" s="34"/>
      <c r="T115" s="34"/>
      <c r="U115" s="34"/>
      <c r="V115" s="34"/>
      <c r="W115" s="34"/>
      <c r="X115" s="34"/>
      <c r="Y115" s="34"/>
      <c r="Z115" s="34"/>
      <c r="AA115" s="34"/>
      <c r="AB115" s="34"/>
      <c r="AC115" s="34"/>
      <c r="AD115" s="34"/>
      <c r="AE115" s="34"/>
    </row>
    <row r="116" spans="1:65" s="2" customFormat="1" ht="12" customHeight="1">
      <c r="A116" s="34"/>
      <c r="B116" s="35"/>
      <c r="C116" s="29" t="s">
        <v>20</v>
      </c>
      <c r="D116" s="34"/>
      <c r="E116" s="34"/>
      <c r="F116" s="27" t="str">
        <f>F14</f>
        <v xml:space="preserve"> </v>
      </c>
      <c r="G116" s="34"/>
      <c r="H116" s="34"/>
      <c r="I116" s="29" t="s">
        <v>22</v>
      </c>
      <c r="J116" s="57">
        <f>IF(J14="","",J14)</f>
        <v>45072</v>
      </c>
      <c r="K116" s="34"/>
      <c r="L116" s="44"/>
      <c r="S116" s="34"/>
      <c r="T116" s="34"/>
      <c r="U116" s="34"/>
      <c r="V116" s="34"/>
      <c r="W116" s="34"/>
      <c r="X116" s="34"/>
      <c r="Y116" s="34"/>
      <c r="Z116" s="34"/>
      <c r="AA116" s="34"/>
      <c r="AB116" s="34"/>
      <c r="AC116" s="34"/>
      <c r="AD116" s="34"/>
      <c r="AE116" s="34"/>
    </row>
    <row r="117" spans="1:65" s="2" customFormat="1" ht="6.95" customHeight="1">
      <c r="A117" s="34"/>
      <c r="B117" s="35"/>
      <c r="C117" s="34"/>
      <c r="D117" s="34"/>
      <c r="E117" s="34"/>
      <c r="F117" s="34"/>
      <c r="G117" s="34"/>
      <c r="H117" s="34"/>
      <c r="I117" s="34"/>
      <c r="J117" s="34"/>
      <c r="K117" s="34"/>
      <c r="L117" s="44"/>
      <c r="S117" s="34"/>
      <c r="T117" s="34"/>
      <c r="U117" s="34"/>
      <c r="V117" s="34"/>
      <c r="W117" s="34"/>
      <c r="X117" s="34"/>
      <c r="Y117" s="34"/>
      <c r="Z117" s="34"/>
      <c r="AA117" s="34"/>
      <c r="AB117" s="34"/>
      <c r="AC117" s="34"/>
      <c r="AD117" s="34"/>
      <c r="AE117" s="34"/>
    </row>
    <row r="118" spans="1:65" s="2" customFormat="1" ht="15.2" customHeight="1">
      <c r="A118" s="34"/>
      <c r="B118" s="35"/>
      <c r="C118" s="29" t="s">
        <v>23</v>
      </c>
      <c r="D118" s="34"/>
      <c r="E118" s="34"/>
      <c r="F118" s="27" t="str">
        <f>E17</f>
        <v xml:space="preserve"> </v>
      </c>
      <c r="G118" s="34"/>
      <c r="H118" s="34"/>
      <c r="I118" s="29" t="s">
        <v>28</v>
      </c>
      <c r="J118" s="32" t="str">
        <f>E23</f>
        <v xml:space="preserve"> </v>
      </c>
      <c r="K118" s="34"/>
      <c r="L118" s="44"/>
      <c r="S118" s="34"/>
      <c r="T118" s="34"/>
      <c r="U118" s="34"/>
      <c r="V118" s="34"/>
      <c r="W118" s="34"/>
      <c r="X118" s="34"/>
      <c r="Y118" s="34"/>
      <c r="Z118" s="34"/>
      <c r="AA118" s="34"/>
      <c r="AB118" s="34"/>
      <c r="AC118" s="34"/>
      <c r="AD118" s="34"/>
      <c r="AE118" s="34"/>
    </row>
    <row r="119" spans="1:65" s="2" customFormat="1" ht="15.2" customHeight="1">
      <c r="A119" s="34"/>
      <c r="B119" s="35"/>
      <c r="C119" s="29" t="s">
        <v>26</v>
      </c>
      <c r="D119" s="34"/>
      <c r="E119" s="34"/>
      <c r="F119" s="27" t="str">
        <f>IF(E20="","",E20)</f>
        <v>Vyplň údaj</v>
      </c>
      <c r="G119" s="34"/>
      <c r="H119" s="34"/>
      <c r="I119" s="29" t="s">
        <v>30</v>
      </c>
      <c r="J119" s="32" t="str">
        <f>E26</f>
        <v xml:space="preserve"> </v>
      </c>
      <c r="K119" s="34"/>
      <c r="L119" s="44"/>
      <c r="S119" s="34"/>
      <c r="T119" s="34"/>
      <c r="U119" s="34"/>
      <c r="V119" s="34"/>
      <c r="W119" s="34"/>
      <c r="X119" s="34"/>
      <c r="Y119" s="34"/>
      <c r="Z119" s="34"/>
      <c r="AA119" s="34"/>
      <c r="AB119" s="34"/>
      <c r="AC119" s="34"/>
      <c r="AD119" s="34"/>
      <c r="AE119" s="34"/>
    </row>
    <row r="120" spans="1:65" s="2" customFormat="1" ht="10.35" customHeight="1">
      <c r="A120" s="34"/>
      <c r="B120" s="35"/>
      <c r="C120" s="34"/>
      <c r="D120" s="34"/>
      <c r="E120" s="34"/>
      <c r="F120" s="34"/>
      <c r="G120" s="34"/>
      <c r="H120" s="34"/>
      <c r="I120" s="34"/>
      <c r="J120" s="34"/>
      <c r="K120" s="34"/>
      <c r="L120" s="44"/>
      <c r="S120" s="34"/>
      <c r="T120" s="34"/>
      <c r="U120" s="34"/>
      <c r="V120" s="34"/>
      <c r="W120" s="34"/>
      <c r="X120" s="34"/>
      <c r="Y120" s="34"/>
      <c r="Z120" s="34"/>
      <c r="AA120" s="34"/>
      <c r="AB120" s="34"/>
      <c r="AC120" s="34"/>
      <c r="AD120" s="34"/>
      <c r="AE120" s="34"/>
    </row>
    <row r="121" spans="1:65" s="11" customFormat="1" ht="29.25" customHeight="1">
      <c r="A121" s="127"/>
      <c r="B121" s="128"/>
      <c r="C121" s="129" t="s">
        <v>138</v>
      </c>
      <c r="D121" s="130" t="s">
        <v>57</v>
      </c>
      <c r="E121" s="130" t="s">
        <v>53</v>
      </c>
      <c r="F121" s="130" t="s">
        <v>54</v>
      </c>
      <c r="G121" s="130" t="s">
        <v>139</v>
      </c>
      <c r="H121" s="130" t="s">
        <v>140</v>
      </c>
      <c r="I121" s="130" t="s">
        <v>141</v>
      </c>
      <c r="J121" s="131" t="s">
        <v>131</v>
      </c>
      <c r="K121" s="132" t="s">
        <v>142</v>
      </c>
      <c r="L121" s="133"/>
      <c r="M121" s="64" t="s">
        <v>1</v>
      </c>
      <c r="N121" s="65" t="s">
        <v>36</v>
      </c>
      <c r="O121" s="65" t="s">
        <v>143</v>
      </c>
      <c r="P121" s="65" t="s">
        <v>144</v>
      </c>
      <c r="Q121" s="65" t="s">
        <v>145</v>
      </c>
      <c r="R121" s="65" t="s">
        <v>146</v>
      </c>
      <c r="S121" s="65" t="s">
        <v>147</v>
      </c>
      <c r="T121" s="66" t="s">
        <v>148</v>
      </c>
      <c r="U121" s="127"/>
      <c r="V121" s="127"/>
      <c r="W121" s="127"/>
      <c r="X121" s="127"/>
      <c r="Y121" s="127"/>
      <c r="Z121" s="127"/>
      <c r="AA121" s="127"/>
      <c r="AB121" s="127"/>
      <c r="AC121" s="127"/>
      <c r="AD121" s="127"/>
      <c r="AE121" s="127"/>
    </row>
    <row r="122" spans="1:65" s="2" customFormat="1" ht="22.9" customHeight="1">
      <c r="A122" s="34"/>
      <c r="B122" s="35"/>
      <c r="C122" s="71" t="s">
        <v>149</v>
      </c>
      <c r="D122" s="34"/>
      <c r="E122" s="34"/>
      <c r="F122" s="34"/>
      <c r="G122" s="34"/>
      <c r="H122" s="34"/>
      <c r="I122" s="34"/>
      <c r="J122" s="134">
        <f>BK122</f>
        <v>0</v>
      </c>
      <c r="K122" s="34"/>
      <c r="L122" s="35"/>
      <c r="M122" s="67"/>
      <c r="N122" s="58"/>
      <c r="O122" s="68"/>
      <c r="P122" s="135">
        <f>P123+P140</f>
        <v>0</v>
      </c>
      <c r="Q122" s="68"/>
      <c r="R122" s="135">
        <f>R123+R140</f>
        <v>0</v>
      </c>
      <c r="S122" s="68"/>
      <c r="T122" s="136">
        <f>T123+T140</f>
        <v>0</v>
      </c>
      <c r="U122" s="34"/>
      <c r="V122" s="34"/>
      <c r="W122" s="34"/>
      <c r="X122" s="34"/>
      <c r="Y122" s="34"/>
      <c r="Z122" s="34"/>
      <c r="AA122" s="34"/>
      <c r="AB122" s="34"/>
      <c r="AC122" s="34"/>
      <c r="AD122" s="34"/>
      <c r="AE122" s="34"/>
      <c r="AT122" s="19" t="s">
        <v>71</v>
      </c>
      <c r="AU122" s="19" t="s">
        <v>133</v>
      </c>
      <c r="BK122" s="137">
        <f>BK123+BK140</f>
        <v>0</v>
      </c>
    </row>
    <row r="123" spans="1:65" s="12" customFormat="1" ht="25.9" customHeight="1">
      <c r="B123" s="138"/>
      <c r="D123" s="139" t="s">
        <v>71</v>
      </c>
      <c r="E123" s="140" t="s">
        <v>185</v>
      </c>
      <c r="F123" s="140" t="s">
        <v>2272</v>
      </c>
      <c r="I123" s="141"/>
      <c r="J123" s="142">
        <f>BK123</f>
        <v>0</v>
      </c>
      <c r="L123" s="138"/>
      <c r="M123" s="143"/>
      <c r="N123" s="144"/>
      <c r="O123" s="144"/>
      <c r="P123" s="145">
        <f>SUM(P124:P139)</f>
        <v>0</v>
      </c>
      <c r="Q123" s="144"/>
      <c r="R123" s="145">
        <f>SUM(R124:R139)</f>
        <v>0</v>
      </c>
      <c r="S123" s="144"/>
      <c r="T123" s="146">
        <f>SUM(T124:T139)</f>
        <v>0</v>
      </c>
      <c r="AR123" s="139" t="s">
        <v>80</v>
      </c>
      <c r="AT123" s="147" t="s">
        <v>71</v>
      </c>
      <c r="AU123" s="147" t="s">
        <v>72</v>
      </c>
      <c r="AY123" s="139" t="s">
        <v>152</v>
      </c>
      <c r="BK123" s="148">
        <f>SUM(BK124:BK139)</f>
        <v>0</v>
      </c>
    </row>
    <row r="124" spans="1:65" s="2" customFormat="1" ht="55.5" customHeight="1">
      <c r="A124" s="34"/>
      <c r="B124" s="151"/>
      <c r="C124" s="152" t="s">
        <v>80</v>
      </c>
      <c r="D124" s="152" t="s">
        <v>155</v>
      </c>
      <c r="E124" s="153" t="s">
        <v>2273</v>
      </c>
      <c r="F124" s="154" t="s">
        <v>2274</v>
      </c>
      <c r="G124" s="155" t="s">
        <v>424</v>
      </c>
      <c r="H124" s="156">
        <v>3.96</v>
      </c>
      <c r="I124" s="157"/>
      <c r="J124" s="158">
        <f>ROUND(I124*H124,2)</f>
        <v>0</v>
      </c>
      <c r="K124" s="159"/>
      <c r="L124" s="35"/>
      <c r="M124" s="160" t="s">
        <v>1</v>
      </c>
      <c r="N124" s="161" t="s">
        <v>37</v>
      </c>
      <c r="O124" s="60"/>
      <c r="P124" s="162">
        <f>O124*H124</f>
        <v>0</v>
      </c>
      <c r="Q124" s="162">
        <v>0</v>
      </c>
      <c r="R124" s="162">
        <f>Q124*H124</f>
        <v>0</v>
      </c>
      <c r="S124" s="162">
        <v>0</v>
      </c>
      <c r="T124" s="163">
        <f>S124*H124</f>
        <v>0</v>
      </c>
      <c r="U124" s="34"/>
      <c r="V124" s="34"/>
      <c r="W124" s="34"/>
      <c r="X124" s="34"/>
      <c r="Y124" s="34"/>
      <c r="Z124" s="34"/>
      <c r="AA124" s="34"/>
      <c r="AB124" s="34"/>
      <c r="AC124" s="34"/>
      <c r="AD124" s="34"/>
      <c r="AE124" s="34"/>
      <c r="AR124" s="164" t="s">
        <v>425</v>
      </c>
      <c r="AT124" s="164" t="s">
        <v>155</v>
      </c>
      <c r="AU124" s="164" t="s">
        <v>80</v>
      </c>
      <c r="AY124" s="19" t="s">
        <v>152</v>
      </c>
      <c r="BE124" s="165">
        <f>IF(N124="základní",J124,0)</f>
        <v>0</v>
      </c>
      <c r="BF124" s="165">
        <f>IF(N124="snížená",J124,0)</f>
        <v>0</v>
      </c>
      <c r="BG124" s="165">
        <f>IF(N124="zákl. přenesená",J124,0)</f>
        <v>0</v>
      </c>
      <c r="BH124" s="165">
        <f>IF(N124="sníž. přenesená",J124,0)</f>
        <v>0</v>
      </c>
      <c r="BI124" s="165">
        <f>IF(N124="nulová",J124,0)</f>
        <v>0</v>
      </c>
      <c r="BJ124" s="19" t="s">
        <v>80</v>
      </c>
      <c r="BK124" s="165">
        <f>ROUND(I124*H124,2)</f>
        <v>0</v>
      </c>
      <c r="BL124" s="19" t="s">
        <v>425</v>
      </c>
      <c r="BM124" s="164" t="s">
        <v>2275</v>
      </c>
    </row>
    <row r="125" spans="1:65" s="2" customFormat="1" ht="44.25" customHeight="1">
      <c r="A125" s="34"/>
      <c r="B125" s="151"/>
      <c r="C125" s="152" t="s">
        <v>82</v>
      </c>
      <c r="D125" s="152" t="s">
        <v>155</v>
      </c>
      <c r="E125" s="153" t="s">
        <v>799</v>
      </c>
      <c r="F125" s="154" t="s">
        <v>800</v>
      </c>
      <c r="G125" s="155" t="s">
        <v>424</v>
      </c>
      <c r="H125" s="156">
        <v>3.96</v>
      </c>
      <c r="I125" s="157"/>
      <c r="J125" s="158">
        <f>ROUND(I125*H125,2)</f>
        <v>0</v>
      </c>
      <c r="K125" s="159"/>
      <c r="L125" s="35"/>
      <c r="M125" s="160" t="s">
        <v>1</v>
      </c>
      <c r="N125" s="161" t="s">
        <v>37</v>
      </c>
      <c r="O125" s="60"/>
      <c r="P125" s="162">
        <f>O125*H125</f>
        <v>0</v>
      </c>
      <c r="Q125" s="162">
        <v>0</v>
      </c>
      <c r="R125" s="162">
        <f>Q125*H125</f>
        <v>0</v>
      </c>
      <c r="S125" s="162">
        <v>0</v>
      </c>
      <c r="T125" s="163">
        <f>S125*H125</f>
        <v>0</v>
      </c>
      <c r="U125" s="34"/>
      <c r="V125" s="34"/>
      <c r="W125" s="34"/>
      <c r="X125" s="34"/>
      <c r="Y125" s="34"/>
      <c r="Z125" s="34"/>
      <c r="AA125" s="34"/>
      <c r="AB125" s="34"/>
      <c r="AC125" s="34"/>
      <c r="AD125" s="34"/>
      <c r="AE125" s="34"/>
      <c r="AR125" s="164" t="s">
        <v>425</v>
      </c>
      <c r="AT125" s="164" t="s">
        <v>155</v>
      </c>
      <c r="AU125" s="164" t="s">
        <v>80</v>
      </c>
      <c r="AY125" s="19" t="s">
        <v>152</v>
      </c>
      <c r="BE125" s="165">
        <f>IF(N125="základní",J125,0)</f>
        <v>0</v>
      </c>
      <c r="BF125" s="165">
        <f>IF(N125="snížená",J125,0)</f>
        <v>0</v>
      </c>
      <c r="BG125" s="165">
        <f>IF(N125="zákl. přenesená",J125,0)</f>
        <v>0</v>
      </c>
      <c r="BH125" s="165">
        <f>IF(N125="sníž. přenesená",J125,0)</f>
        <v>0</v>
      </c>
      <c r="BI125" s="165">
        <f>IF(N125="nulová",J125,0)</f>
        <v>0</v>
      </c>
      <c r="BJ125" s="19" t="s">
        <v>80</v>
      </c>
      <c r="BK125" s="165">
        <f>ROUND(I125*H125,2)</f>
        <v>0</v>
      </c>
      <c r="BL125" s="19" t="s">
        <v>425</v>
      </c>
      <c r="BM125" s="164" t="s">
        <v>2276</v>
      </c>
    </row>
    <row r="126" spans="1:65" s="2" customFormat="1" ht="24.2" customHeight="1">
      <c r="A126" s="34"/>
      <c r="B126" s="151"/>
      <c r="C126" s="152" t="s">
        <v>162</v>
      </c>
      <c r="D126" s="152" t="s">
        <v>155</v>
      </c>
      <c r="E126" s="153" t="s">
        <v>2277</v>
      </c>
      <c r="F126" s="154" t="s">
        <v>2278</v>
      </c>
      <c r="G126" s="155" t="s">
        <v>424</v>
      </c>
      <c r="H126" s="156">
        <v>3.96</v>
      </c>
      <c r="I126" s="157"/>
      <c r="J126" s="158">
        <f>ROUND(I126*H126,2)</f>
        <v>0</v>
      </c>
      <c r="K126" s="159"/>
      <c r="L126" s="35"/>
      <c r="M126" s="160" t="s">
        <v>1</v>
      </c>
      <c r="N126" s="161" t="s">
        <v>37</v>
      </c>
      <c r="O126" s="60"/>
      <c r="P126" s="162">
        <f>O126*H126</f>
        <v>0</v>
      </c>
      <c r="Q126" s="162">
        <v>0</v>
      </c>
      <c r="R126" s="162">
        <f>Q126*H126</f>
        <v>0</v>
      </c>
      <c r="S126" s="162">
        <v>0</v>
      </c>
      <c r="T126" s="163">
        <f>S126*H126</f>
        <v>0</v>
      </c>
      <c r="U126" s="34"/>
      <c r="V126" s="34"/>
      <c r="W126" s="34"/>
      <c r="X126" s="34"/>
      <c r="Y126" s="34"/>
      <c r="Z126" s="34"/>
      <c r="AA126" s="34"/>
      <c r="AB126" s="34"/>
      <c r="AC126" s="34"/>
      <c r="AD126" s="34"/>
      <c r="AE126" s="34"/>
      <c r="AR126" s="164" t="s">
        <v>425</v>
      </c>
      <c r="AT126" s="164" t="s">
        <v>155</v>
      </c>
      <c r="AU126" s="164" t="s">
        <v>80</v>
      </c>
      <c r="AY126" s="19" t="s">
        <v>152</v>
      </c>
      <c r="BE126" s="165">
        <f>IF(N126="základní",J126,0)</f>
        <v>0</v>
      </c>
      <c r="BF126" s="165">
        <f>IF(N126="snížená",J126,0)</f>
        <v>0</v>
      </c>
      <c r="BG126" s="165">
        <f>IF(N126="zákl. přenesená",J126,0)</f>
        <v>0</v>
      </c>
      <c r="BH126" s="165">
        <f>IF(N126="sníž. přenesená",J126,0)</f>
        <v>0</v>
      </c>
      <c r="BI126" s="165">
        <f>IF(N126="nulová",J126,0)</f>
        <v>0</v>
      </c>
      <c r="BJ126" s="19" t="s">
        <v>80</v>
      </c>
      <c r="BK126" s="165">
        <f>ROUND(I126*H126,2)</f>
        <v>0</v>
      </c>
      <c r="BL126" s="19" t="s">
        <v>425</v>
      </c>
      <c r="BM126" s="164" t="s">
        <v>2279</v>
      </c>
    </row>
    <row r="127" spans="1:65" s="2" customFormat="1" ht="62.65" customHeight="1">
      <c r="A127" s="34"/>
      <c r="B127" s="151"/>
      <c r="C127" s="152" t="s">
        <v>159</v>
      </c>
      <c r="D127" s="152" t="s">
        <v>155</v>
      </c>
      <c r="E127" s="153" t="s">
        <v>2280</v>
      </c>
      <c r="F127" s="154" t="s">
        <v>2281</v>
      </c>
      <c r="G127" s="155" t="s">
        <v>424</v>
      </c>
      <c r="H127" s="156">
        <v>28.2</v>
      </c>
      <c r="I127" s="157"/>
      <c r="J127" s="158">
        <f>ROUND(I127*H127,2)</f>
        <v>0</v>
      </c>
      <c r="K127" s="159"/>
      <c r="L127" s="35"/>
      <c r="M127" s="160" t="s">
        <v>1</v>
      </c>
      <c r="N127" s="161" t="s">
        <v>37</v>
      </c>
      <c r="O127" s="60"/>
      <c r="P127" s="162">
        <f>O127*H127</f>
        <v>0</v>
      </c>
      <c r="Q127" s="162">
        <v>0</v>
      </c>
      <c r="R127" s="162">
        <f>Q127*H127</f>
        <v>0</v>
      </c>
      <c r="S127" s="162">
        <v>0</v>
      </c>
      <c r="T127" s="163">
        <f>S127*H127</f>
        <v>0</v>
      </c>
      <c r="U127" s="34"/>
      <c r="V127" s="34"/>
      <c r="W127" s="34"/>
      <c r="X127" s="34"/>
      <c r="Y127" s="34"/>
      <c r="Z127" s="34"/>
      <c r="AA127" s="34"/>
      <c r="AB127" s="34"/>
      <c r="AC127" s="34"/>
      <c r="AD127" s="34"/>
      <c r="AE127" s="34"/>
      <c r="AR127" s="164" t="s">
        <v>425</v>
      </c>
      <c r="AT127" s="164" t="s">
        <v>155</v>
      </c>
      <c r="AU127" s="164" t="s">
        <v>80</v>
      </c>
      <c r="AY127" s="19" t="s">
        <v>152</v>
      </c>
      <c r="BE127" s="165">
        <f>IF(N127="základní",J127,0)</f>
        <v>0</v>
      </c>
      <c r="BF127" s="165">
        <f>IF(N127="snížená",J127,0)</f>
        <v>0</v>
      </c>
      <c r="BG127" s="165">
        <f>IF(N127="zákl. přenesená",J127,0)</f>
        <v>0</v>
      </c>
      <c r="BH127" s="165">
        <f>IF(N127="sníž. přenesená",J127,0)</f>
        <v>0</v>
      </c>
      <c r="BI127" s="165">
        <f>IF(N127="nulová",J127,0)</f>
        <v>0</v>
      </c>
      <c r="BJ127" s="19" t="s">
        <v>80</v>
      </c>
      <c r="BK127" s="165">
        <f>ROUND(I127*H127,2)</f>
        <v>0</v>
      </c>
      <c r="BL127" s="19" t="s">
        <v>425</v>
      </c>
      <c r="BM127" s="164" t="s">
        <v>2282</v>
      </c>
    </row>
    <row r="128" spans="1:65" s="13" customFormat="1">
      <c r="B128" s="182"/>
      <c r="D128" s="183" t="s">
        <v>440</v>
      </c>
      <c r="E128" s="184" t="s">
        <v>1</v>
      </c>
      <c r="F128" s="185" t="s">
        <v>2283</v>
      </c>
      <c r="H128" s="186">
        <v>1.1000000000000001</v>
      </c>
      <c r="I128" s="187"/>
      <c r="L128" s="182"/>
      <c r="M128" s="188"/>
      <c r="N128" s="189"/>
      <c r="O128" s="189"/>
      <c r="P128" s="189"/>
      <c r="Q128" s="189"/>
      <c r="R128" s="189"/>
      <c r="S128" s="189"/>
      <c r="T128" s="190"/>
      <c r="AT128" s="184" t="s">
        <v>440</v>
      </c>
      <c r="AU128" s="184" t="s">
        <v>80</v>
      </c>
      <c r="AV128" s="13" t="s">
        <v>82</v>
      </c>
      <c r="AW128" s="13" t="s">
        <v>29</v>
      </c>
      <c r="AX128" s="13" t="s">
        <v>72</v>
      </c>
      <c r="AY128" s="184" t="s">
        <v>152</v>
      </c>
    </row>
    <row r="129" spans="1:65" s="13" customFormat="1">
      <c r="B129" s="182"/>
      <c r="D129" s="183" t="s">
        <v>440</v>
      </c>
      <c r="E129" s="184" t="s">
        <v>1</v>
      </c>
      <c r="F129" s="185" t="s">
        <v>2284</v>
      </c>
      <c r="H129" s="186">
        <v>2.2999999999999998</v>
      </c>
      <c r="I129" s="187"/>
      <c r="L129" s="182"/>
      <c r="M129" s="188"/>
      <c r="N129" s="189"/>
      <c r="O129" s="189"/>
      <c r="P129" s="189"/>
      <c r="Q129" s="189"/>
      <c r="R129" s="189"/>
      <c r="S129" s="189"/>
      <c r="T129" s="190"/>
      <c r="AT129" s="184" t="s">
        <v>440</v>
      </c>
      <c r="AU129" s="184" t="s">
        <v>80</v>
      </c>
      <c r="AV129" s="13" t="s">
        <v>82</v>
      </c>
      <c r="AW129" s="13" t="s">
        <v>29</v>
      </c>
      <c r="AX129" s="13" t="s">
        <v>72</v>
      </c>
      <c r="AY129" s="184" t="s">
        <v>152</v>
      </c>
    </row>
    <row r="130" spans="1:65" s="13" customFormat="1">
      <c r="B130" s="182"/>
      <c r="D130" s="183" t="s">
        <v>440</v>
      </c>
      <c r="E130" s="184" t="s">
        <v>1</v>
      </c>
      <c r="F130" s="185" t="s">
        <v>2285</v>
      </c>
      <c r="H130" s="186">
        <v>1.2</v>
      </c>
      <c r="I130" s="187"/>
      <c r="L130" s="182"/>
      <c r="M130" s="188"/>
      <c r="N130" s="189"/>
      <c r="O130" s="189"/>
      <c r="P130" s="189"/>
      <c r="Q130" s="189"/>
      <c r="R130" s="189"/>
      <c r="S130" s="189"/>
      <c r="T130" s="190"/>
      <c r="AT130" s="184" t="s">
        <v>440</v>
      </c>
      <c r="AU130" s="184" t="s">
        <v>80</v>
      </c>
      <c r="AV130" s="13" t="s">
        <v>82</v>
      </c>
      <c r="AW130" s="13" t="s">
        <v>29</v>
      </c>
      <c r="AX130" s="13" t="s">
        <v>72</v>
      </c>
      <c r="AY130" s="184" t="s">
        <v>152</v>
      </c>
    </row>
    <row r="131" spans="1:65" s="13" customFormat="1">
      <c r="B131" s="182"/>
      <c r="D131" s="183" t="s">
        <v>440</v>
      </c>
      <c r="E131" s="184" t="s">
        <v>1</v>
      </c>
      <c r="F131" s="185" t="s">
        <v>2286</v>
      </c>
      <c r="H131" s="186">
        <v>3.2</v>
      </c>
      <c r="I131" s="187"/>
      <c r="L131" s="182"/>
      <c r="M131" s="188"/>
      <c r="N131" s="189"/>
      <c r="O131" s="189"/>
      <c r="P131" s="189"/>
      <c r="Q131" s="189"/>
      <c r="R131" s="189"/>
      <c r="S131" s="189"/>
      <c r="T131" s="190"/>
      <c r="AT131" s="184" t="s">
        <v>440</v>
      </c>
      <c r="AU131" s="184" t="s">
        <v>80</v>
      </c>
      <c r="AV131" s="13" t="s">
        <v>82</v>
      </c>
      <c r="AW131" s="13" t="s">
        <v>29</v>
      </c>
      <c r="AX131" s="13" t="s">
        <v>72</v>
      </c>
      <c r="AY131" s="184" t="s">
        <v>152</v>
      </c>
    </row>
    <row r="132" spans="1:65" s="13" customFormat="1">
      <c r="B132" s="182"/>
      <c r="D132" s="183" t="s">
        <v>440</v>
      </c>
      <c r="E132" s="184" t="s">
        <v>1</v>
      </c>
      <c r="F132" s="185" t="s">
        <v>2287</v>
      </c>
      <c r="H132" s="186">
        <v>16.8</v>
      </c>
      <c r="I132" s="187"/>
      <c r="L132" s="182"/>
      <c r="M132" s="188"/>
      <c r="N132" s="189"/>
      <c r="O132" s="189"/>
      <c r="P132" s="189"/>
      <c r="Q132" s="189"/>
      <c r="R132" s="189"/>
      <c r="S132" s="189"/>
      <c r="T132" s="190"/>
      <c r="AT132" s="184" t="s">
        <v>440</v>
      </c>
      <c r="AU132" s="184" t="s">
        <v>80</v>
      </c>
      <c r="AV132" s="13" t="s">
        <v>82</v>
      </c>
      <c r="AW132" s="13" t="s">
        <v>29</v>
      </c>
      <c r="AX132" s="13" t="s">
        <v>72</v>
      </c>
      <c r="AY132" s="184" t="s">
        <v>152</v>
      </c>
    </row>
    <row r="133" spans="1:65" s="13" customFormat="1">
      <c r="B133" s="182"/>
      <c r="D133" s="183" t="s">
        <v>440</v>
      </c>
      <c r="E133" s="184" t="s">
        <v>1</v>
      </c>
      <c r="F133" s="185" t="s">
        <v>2288</v>
      </c>
      <c r="H133" s="186">
        <v>1.6</v>
      </c>
      <c r="I133" s="187"/>
      <c r="L133" s="182"/>
      <c r="M133" s="188"/>
      <c r="N133" s="189"/>
      <c r="O133" s="189"/>
      <c r="P133" s="189"/>
      <c r="Q133" s="189"/>
      <c r="R133" s="189"/>
      <c r="S133" s="189"/>
      <c r="T133" s="190"/>
      <c r="AT133" s="184" t="s">
        <v>440</v>
      </c>
      <c r="AU133" s="184" t="s">
        <v>80</v>
      </c>
      <c r="AV133" s="13" t="s">
        <v>82</v>
      </c>
      <c r="AW133" s="13" t="s">
        <v>29</v>
      </c>
      <c r="AX133" s="13" t="s">
        <v>72</v>
      </c>
      <c r="AY133" s="184" t="s">
        <v>152</v>
      </c>
    </row>
    <row r="134" spans="1:65" s="13" customFormat="1">
      <c r="B134" s="182"/>
      <c r="D134" s="183" t="s">
        <v>440</v>
      </c>
      <c r="E134" s="184" t="s">
        <v>1</v>
      </c>
      <c r="F134" s="185" t="s">
        <v>2289</v>
      </c>
      <c r="H134" s="186">
        <v>2</v>
      </c>
      <c r="I134" s="187"/>
      <c r="L134" s="182"/>
      <c r="M134" s="188"/>
      <c r="N134" s="189"/>
      <c r="O134" s="189"/>
      <c r="P134" s="189"/>
      <c r="Q134" s="189"/>
      <c r="R134" s="189"/>
      <c r="S134" s="189"/>
      <c r="T134" s="190"/>
      <c r="AT134" s="184" t="s">
        <v>440</v>
      </c>
      <c r="AU134" s="184" t="s">
        <v>80</v>
      </c>
      <c r="AV134" s="13" t="s">
        <v>82</v>
      </c>
      <c r="AW134" s="13" t="s">
        <v>29</v>
      </c>
      <c r="AX134" s="13" t="s">
        <v>72</v>
      </c>
      <c r="AY134" s="184" t="s">
        <v>152</v>
      </c>
    </row>
    <row r="135" spans="1:65" s="14" customFormat="1">
      <c r="B135" s="191"/>
      <c r="D135" s="183" t="s">
        <v>440</v>
      </c>
      <c r="E135" s="192" t="s">
        <v>1</v>
      </c>
      <c r="F135" s="193" t="s">
        <v>448</v>
      </c>
      <c r="H135" s="194">
        <v>28.2</v>
      </c>
      <c r="I135" s="195"/>
      <c r="L135" s="191"/>
      <c r="M135" s="196"/>
      <c r="N135" s="197"/>
      <c r="O135" s="197"/>
      <c r="P135" s="197"/>
      <c r="Q135" s="197"/>
      <c r="R135" s="197"/>
      <c r="S135" s="197"/>
      <c r="T135" s="198"/>
      <c r="AT135" s="192" t="s">
        <v>440</v>
      </c>
      <c r="AU135" s="192" t="s">
        <v>80</v>
      </c>
      <c r="AV135" s="14" t="s">
        <v>159</v>
      </c>
      <c r="AW135" s="14" t="s">
        <v>29</v>
      </c>
      <c r="AX135" s="14" t="s">
        <v>80</v>
      </c>
      <c r="AY135" s="192" t="s">
        <v>152</v>
      </c>
    </row>
    <row r="136" spans="1:65" s="2" customFormat="1" ht="44.25" customHeight="1">
      <c r="A136" s="34"/>
      <c r="B136" s="151"/>
      <c r="C136" s="152" t="s">
        <v>153</v>
      </c>
      <c r="D136" s="152" t="s">
        <v>155</v>
      </c>
      <c r="E136" s="153" t="s">
        <v>804</v>
      </c>
      <c r="F136" s="154" t="s">
        <v>805</v>
      </c>
      <c r="G136" s="155" t="s">
        <v>424</v>
      </c>
      <c r="H136" s="156">
        <v>28.2</v>
      </c>
      <c r="I136" s="157"/>
      <c r="J136" s="158">
        <f>ROUND(I136*H136,2)</f>
        <v>0</v>
      </c>
      <c r="K136" s="159"/>
      <c r="L136" s="35"/>
      <c r="M136" s="160" t="s">
        <v>1</v>
      </c>
      <c r="N136" s="161" t="s">
        <v>37</v>
      </c>
      <c r="O136" s="60"/>
      <c r="P136" s="162">
        <f>O136*H136</f>
        <v>0</v>
      </c>
      <c r="Q136" s="162">
        <v>0</v>
      </c>
      <c r="R136" s="162">
        <f>Q136*H136</f>
        <v>0</v>
      </c>
      <c r="S136" s="162">
        <v>0</v>
      </c>
      <c r="T136" s="163">
        <f>S136*H136</f>
        <v>0</v>
      </c>
      <c r="U136" s="34"/>
      <c r="V136" s="34"/>
      <c r="W136" s="34"/>
      <c r="X136" s="34"/>
      <c r="Y136" s="34"/>
      <c r="Z136" s="34"/>
      <c r="AA136" s="34"/>
      <c r="AB136" s="34"/>
      <c r="AC136" s="34"/>
      <c r="AD136" s="34"/>
      <c r="AE136" s="34"/>
      <c r="AR136" s="164" t="s">
        <v>425</v>
      </c>
      <c r="AT136" s="164" t="s">
        <v>155</v>
      </c>
      <c r="AU136" s="164" t="s">
        <v>80</v>
      </c>
      <c r="AY136" s="19" t="s">
        <v>152</v>
      </c>
      <c r="BE136" s="165">
        <f>IF(N136="základní",J136,0)</f>
        <v>0</v>
      </c>
      <c r="BF136" s="165">
        <f>IF(N136="snížená",J136,0)</f>
        <v>0</v>
      </c>
      <c r="BG136" s="165">
        <f>IF(N136="zákl. přenesená",J136,0)</f>
        <v>0</v>
      </c>
      <c r="BH136" s="165">
        <f>IF(N136="sníž. přenesená",J136,0)</f>
        <v>0</v>
      </c>
      <c r="BI136" s="165">
        <f>IF(N136="nulová",J136,0)</f>
        <v>0</v>
      </c>
      <c r="BJ136" s="19" t="s">
        <v>80</v>
      </c>
      <c r="BK136" s="165">
        <f>ROUND(I136*H136,2)</f>
        <v>0</v>
      </c>
      <c r="BL136" s="19" t="s">
        <v>425</v>
      </c>
      <c r="BM136" s="164" t="s">
        <v>2290</v>
      </c>
    </row>
    <row r="137" spans="1:65" s="2" customFormat="1" ht="24.2" customHeight="1">
      <c r="A137" s="34"/>
      <c r="B137" s="151"/>
      <c r="C137" s="152" t="s">
        <v>173</v>
      </c>
      <c r="D137" s="152" t="s">
        <v>155</v>
      </c>
      <c r="E137" s="153" t="s">
        <v>2291</v>
      </c>
      <c r="F137" s="154" t="s">
        <v>2292</v>
      </c>
      <c r="G137" s="155" t="s">
        <v>424</v>
      </c>
      <c r="H137" s="156">
        <v>28.2</v>
      </c>
      <c r="I137" s="157"/>
      <c r="J137" s="158">
        <f>ROUND(I137*H137,2)</f>
        <v>0</v>
      </c>
      <c r="K137" s="159"/>
      <c r="L137" s="35"/>
      <c r="M137" s="160" t="s">
        <v>1</v>
      </c>
      <c r="N137" s="161" t="s">
        <v>37</v>
      </c>
      <c r="O137" s="60"/>
      <c r="P137" s="162">
        <f>O137*H137</f>
        <v>0</v>
      </c>
      <c r="Q137" s="162">
        <v>0</v>
      </c>
      <c r="R137" s="162">
        <f>Q137*H137</f>
        <v>0</v>
      </c>
      <c r="S137" s="162">
        <v>0</v>
      </c>
      <c r="T137" s="163">
        <f>S137*H137</f>
        <v>0</v>
      </c>
      <c r="U137" s="34"/>
      <c r="V137" s="34"/>
      <c r="W137" s="34"/>
      <c r="X137" s="34"/>
      <c r="Y137" s="34"/>
      <c r="Z137" s="34"/>
      <c r="AA137" s="34"/>
      <c r="AB137" s="34"/>
      <c r="AC137" s="34"/>
      <c r="AD137" s="34"/>
      <c r="AE137" s="34"/>
      <c r="AR137" s="164" t="s">
        <v>425</v>
      </c>
      <c r="AT137" s="164" t="s">
        <v>155</v>
      </c>
      <c r="AU137" s="164" t="s">
        <v>80</v>
      </c>
      <c r="AY137" s="19" t="s">
        <v>152</v>
      </c>
      <c r="BE137" s="165">
        <f>IF(N137="základní",J137,0)</f>
        <v>0</v>
      </c>
      <c r="BF137" s="165">
        <f>IF(N137="snížená",J137,0)</f>
        <v>0</v>
      </c>
      <c r="BG137" s="165">
        <f>IF(N137="zákl. přenesená",J137,0)</f>
        <v>0</v>
      </c>
      <c r="BH137" s="165">
        <f>IF(N137="sníž. přenesená",J137,0)</f>
        <v>0</v>
      </c>
      <c r="BI137" s="165">
        <f>IF(N137="nulová",J137,0)</f>
        <v>0</v>
      </c>
      <c r="BJ137" s="19" t="s">
        <v>80</v>
      </c>
      <c r="BK137" s="165">
        <f>ROUND(I137*H137,2)</f>
        <v>0</v>
      </c>
      <c r="BL137" s="19" t="s">
        <v>425</v>
      </c>
      <c r="BM137" s="164" t="s">
        <v>2293</v>
      </c>
    </row>
    <row r="138" spans="1:65" s="2" customFormat="1" ht="49.15" customHeight="1">
      <c r="A138" s="34"/>
      <c r="B138" s="151"/>
      <c r="C138" s="152" t="s">
        <v>178</v>
      </c>
      <c r="D138" s="152" t="s">
        <v>155</v>
      </c>
      <c r="E138" s="153" t="s">
        <v>2294</v>
      </c>
      <c r="F138" s="154" t="s">
        <v>2295</v>
      </c>
      <c r="G138" s="155" t="s">
        <v>424</v>
      </c>
      <c r="H138" s="156">
        <v>4.8</v>
      </c>
      <c r="I138" s="157"/>
      <c r="J138" s="158">
        <f>ROUND(I138*H138,2)</f>
        <v>0</v>
      </c>
      <c r="K138" s="159"/>
      <c r="L138" s="35"/>
      <c r="M138" s="160" t="s">
        <v>1</v>
      </c>
      <c r="N138" s="161" t="s">
        <v>37</v>
      </c>
      <c r="O138" s="60"/>
      <c r="P138" s="162">
        <f>O138*H138</f>
        <v>0</v>
      </c>
      <c r="Q138" s="162">
        <v>0</v>
      </c>
      <c r="R138" s="162">
        <f>Q138*H138</f>
        <v>0</v>
      </c>
      <c r="S138" s="162">
        <v>0</v>
      </c>
      <c r="T138" s="163">
        <f>S138*H138</f>
        <v>0</v>
      </c>
      <c r="U138" s="34"/>
      <c r="V138" s="34"/>
      <c r="W138" s="34"/>
      <c r="X138" s="34"/>
      <c r="Y138" s="34"/>
      <c r="Z138" s="34"/>
      <c r="AA138" s="34"/>
      <c r="AB138" s="34"/>
      <c r="AC138" s="34"/>
      <c r="AD138" s="34"/>
      <c r="AE138" s="34"/>
      <c r="AR138" s="164" t="s">
        <v>425</v>
      </c>
      <c r="AT138" s="164" t="s">
        <v>155</v>
      </c>
      <c r="AU138" s="164" t="s">
        <v>80</v>
      </c>
      <c r="AY138" s="19" t="s">
        <v>152</v>
      </c>
      <c r="BE138" s="165">
        <f>IF(N138="základní",J138,0)</f>
        <v>0</v>
      </c>
      <c r="BF138" s="165">
        <f>IF(N138="snížená",J138,0)</f>
        <v>0</v>
      </c>
      <c r="BG138" s="165">
        <f>IF(N138="zákl. přenesená",J138,0)</f>
        <v>0</v>
      </c>
      <c r="BH138" s="165">
        <f>IF(N138="sníž. přenesená",J138,0)</f>
        <v>0</v>
      </c>
      <c r="BI138" s="165">
        <f>IF(N138="nulová",J138,0)</f>
        <v>0</v>
      </c>
      <c r="BJ138" s="19" t="s">
        <v>80</v>
      </c>
      <c r="BK138" s="165">
        <f>ROUND(I138*H138,2)</f>
        <v>0</v>
      </c>
      <c r="BL138" s="19" t="s">
        <v>425</v>
      </c>
      <c r="BM138" s="164" t="s">
        <v>2296</v>
      </c>
    </row>
    <row r="139" spans="1:65" s="2" customFormat="1" ht="49.15" customHeight="1">
      <c r="A139" s="34"/>
      <c r="B139" s="151"/>
      <c r="C139" s="152" t="s">
        <v>168</v>
      </c>
      <c r="D139" s="152" t="s">
        <v>155</v>
      </c>
      <c r="E139" s="153" t="s">
        <v>431</v>
      </c>
      <c r="F139" s="154" t="s">
        <v>432</v>
      </c>
      <c r="G139" s="155" t="s">
        <v>424</v>
      </c>
      <c r="H139" s="156">
        <v>0.5</v>
      </c>
      <c r="I139" s="157"/>
      <c r="J139" s="158">
        <f>ROUND(I139*H139,2)</f>
        <v>0</v>
      </c>
      <c r="K139" s="159"/>
      <c r="L139" s="35"/>
      <c r="M139" s="160" t="s">
        <v>1</v>
      </c>
      <c r="N139" s="161" t="s">
        <v>37</v>
      </c>
      <c r="O139" s="60"/>
      <c r="P139" s="162">
        <f>O139*H139</f>
        <v>0</v>
      </c>
      <c r="Q139" s="162">
        <v>0</v>
      </c>
      <c r="R139" s="162">
        <f>Q139*H139</f>
        <v>0</v>
      </c>
      <c r="S139" s="162">
        <v>0</v>
      </c>
      <c r="T139" s="163">
        <f>S139*H139</f>
        <v>0</v>
      </c>
      <c r="U139" s="34"/>
      <c r="V139" s="34"/>
      <c r="W139" s="34"/>
      <c r="X139" s="34"/>
      <c r="Y139" s="34"/>
      <c r="Z139" s="34"/>
      <c r="AA139" s="34"/>
      <c r="AB139" s="34"/>
      <c r="AC139" s="34"/>
      <c r="AD139" s="34"/>
      <c r="AE139" s="34"/>
      <c r="AR139" s="164" t="s">
        <v>425</v>
      </c>
      <c r="AT139" s="164" t="s">
        <v>155</v>
      </c>
      <c r="AU139" s="164" t="s">
        <v>80</v>
      </c>
      <c r="AY139" s="19" t="s">
        <v>152</v>
      </c>
      <c r="BE139" s="165">
        <f>IF(N139="základní",J139,0)</f>
        <v>0</v>
      </c>
      <c r="BF139" s="165">
        <f>IF(N139="snížená",J139,0)</f>
        <v>0</v>
      </c>
      <c r="BG139" s="165">
        <f>IF(N139="zákl. přenesená",J139,0)</f>
        <v>0</v>
      </c>
      <c r="BH139" s="165">
        <f>IF(N139="sníž. přenesená",J139,0)</f>
        <v>0</v>
      </c>
      <c r="BI139" s="165">
        <f>IF(N139="nulová",J139,0)</f>
        <v>0</v>
      </c>
      <c r="BJ139" s="19" t="s">
        <v>80</v>
      </c>
      <c r="BK139" s="165">
        <f>ROUND(I139*H139,2)</f>
        <v>0</v>
      </c>
      <c r="BL139" s="19" t="s">
        <v>425</v>
      </c>
      <c r="BM139" s="164" t="s">
        <v>2297</v>
      </c>
    </row>
    <row r="140" spans="1:65" s="12" customFormat="1" ht="25.9" customHeight="1">
      <c r="B140" s="138"/>
      <c r="D140" s="139" t="s">
        <v>71</v>
      </c>
      <c r="E140" s="140" t="s">
        <v>1322</v>
      </c>
      <c r="F140" s="140" t="s">
        <v>1323</v>
      </c>
      <c r="I140" s="141"/>
      <c r="J140" s="142">
        <f>BK140</f>
        <v>0</v>
      </c>
      <c r="L140" s="138"/>
      <c r="M140" s="143"/>
      <c r="N140" s="144"/>
      <c r="O140" s="144"/>
      <c r="P140" s="145">
        <f>SUM(P141:P148)</f>
        <v>0</v>
      </c>
      <c r="Q140" s="144"/>
      <c r="R140" s="145">
        <f>SUM(R141:R148)</f>
        <v>0</v>
      </c>
      <c r="S140" s="144"/>
      <c r="T140" s="146">
        <f>SUM(T141:T148)</f>
        <v>0</v>
      </c>
      <c r="AR140" s="139" t="s">
        <v>153</v>
      </c>
      <c r="AT140" s="147" t="s">
        <v>71</v>
      </c>
      <c r="AU140" s="147" t="s">
        <v>72</v>
      </c>
      <c r="AY140" s="139" t="s">
        <v>152</v>
      </c>
      <c r="BK140" s="148">
        <f>SUM(BK141:BK148)</f>
        <v>0</v>
      </c>
    </row>
    <row r="141" spans="1:65" s="2" customFormat="1" ht="16.5" customHeight="1">
      <c r="A141" s="34"/>
      <c r="B141" s="151"/>
      <c r="C141" s="152" t="s">
        <v>185</v>
      </c>
      <c r="D141" s="152" t="s">
        <v>155</v>
      </c>
      <c r="E141" s="153" t="s">
        <v>1326</v>
      </c>
      <c r="F141" s="154" t="s">
        <v>1327</v>
      </c>
      <c r="G141" s="155" t="s">
        <v>1328</v>
      </c>
      <c r="H141" s="217">
        <v>5.0000000000000001E-3</v>
      </c>
      <c r="I141" s="157"/>
      <c r="J141" s="158">
        <f t="shared" ref="J141:J148" si="0">ROUND(I141*H141,2)</f>
        <v>0</v>
      </c>
      <c r="K141" s="159"/>
      <c r="L141" s="35"/>
      <c r="M141" s="160" t="s">
        <v>1</v>
      </c>
      <c r="N141" s="161" t="s">
        <v>37</v>
      </c>
      <c r="O141" s="60"/>
      <c r="P141" s="162">
        <f t="shared" ref="P141:P148" si="1">O141*H141</f>
        <v>0</v>
      </c>
      <c r="Q141" s="162">
        <v>0</v>
      </c>
      <c r="R141" s="162">
        <f t="shared" ref="R141:R148" si="2">Q141*H141</f>
        <v>0</v>
      </c>
      <c r="S141" s="162">
        <v>0</v>
      </c>
      <c r="T141" s="163">
        <f t="shared" ref="T141:T148" si="3">S141*H141</f>
        <v>0</v>
      </c>
      <c r="U141" s="34"/>
      <c r="V141" s="34"/>
      <c r="W141" s="34"/>
      <c r="X141" s="34"/>
      <c r="Y141" s="34"/>
      <c r="Z141" s="34"/>
      <c r="AA141" s="34"/>
      <c r="AB141" s="34"/>
      <c r="AC141" s="34"/>
      <c r="AD141" s="34"/>
      <c r="AE141" s="34"/>
      <c r="AR141" s="164" t="s">
        <v>159</v>
      </c>
      <c r="AT141" s="164" t="s">
        <v>155</v>
      </c>
      <c r="AU141" s="164" t="s">
        <v>80</v>
      </c>
      <c r="AY141" s="19" t="s">
        <v>152</v>
      </c>
      <c r="BE141" s="165">
        <f t="shared" ref="BE141:BE148" si="4">IF(N141="základní",J141,0)</f>
        <v>0</v>
      </c>
      <c r="BF141" s="165">
        <f t="shared" ref="BF141:BF148" si="5">IF(N141="snížená",J141,0)</f>
        <v>0</v>
      </c>
      <c r="BG141" s="165">
        <f t="shared" ref="BG141:BG148" si="6">IF(N141="zákl. přenesená",J141,0)</f>
        <v>0</v>
      </c>
      <c r="BH141" s="165">
        <f t="shared" ref="BH141:BH148" si="7">IF(N141="sníž. přenesená",J141,0)</f>
        <v>0</v>
      </c>
      <c r="BI141" s="165">
        <f t="shared" ref="BI141:BI148" si="8">IF(N141="nulová",J141,0)</f>
        <v>0</v>
      </c>
      <c r="BJ141" s="19" t="s">
        <v>80</v>
      </c>
      <c r="BK141" s="165">
        <f t="shared" ref="BK141:BK148" si="9">ROUND(I141*H141,2)</f>
        <v>0</v>
      </c>
      <c r="BL141" s="19" t="s">
        <v>159</v>
      </c>
      <c r="BM141" s="164" t="s">
        <v>2298</v>
      </c>
    </row>
    <row r="142" spans="1:65" s="2" customFormat="1" ht="16.5" customHeight="1">
      <c r="A142" s="34"/>
      <c r="B142" s="151"/>
      <c r="C142" s="152" t="s">
        <v>190</v>
      </c>
      <c r="D142" s="152" t="s">
        <v>155</v>
      </c>
      <c r="E142" s="153" t="s">
        <v>1331</v>
      </c>
      <c r="F142" s="154" t="s">
        <v>410</v>
      </c>
      <c r="G142" s="155" t="s">
        <v>1328</v>
      </c>
      <c r="H142" s="217">
        <v>3.0000000000000001E-3</v>
      </c>
      <c r="I142" s="157"/>
      <c r="J142" s="158">
        <f t="shared" si="0"/>
        <v>0</v>
      </c>
      <c r="K142" s="159"/>
      <c r="L142" s="35"/>
      <c r="M142" s="160" t="s">
        <v>1</v>
      </c>
      <c r="N142" s="161" t="s">
        <v>37</v>
      </c>
      <c r="O142" s="60"/>
      <c r="P142" s="162">
        <f t="shared" si="1"/>
        <v>0</v>
      </c>
      <c r="Q142" s="162">
        <v>0</v>
      </c>
      <c r="R142" s="162">
        <f t="shared" si="2"/>
        <v>0</v>
      </c>
      <c r="S142" s="162">
        <v>0</v>
      </c>
      <c r="T142" s="163">
        <f t="shared" si="3"/>
        <v>0</v>
      </c>
      <c r="U142" s="34"/>
      <c r="V142" s="34"/>
      <c r="W142" s="34"/>
      <c r="X142" s="34"/>
      <c r="Y142" s="34"/>
      <c r="Z142" s="34"/>
      <c r="AA142" s="34"/>
      <c r="AB142" s="34"/>
      <c r="AC142" s="34"/>
      <c r="AD142" s="34"/>
      <c r="AE142" s="34"/>
      <c r="AR142" s="164" t="s">
        <v>159</v>
      </c>
      <c r="AT142" s="164" t="s">
        <v>155</v>
      </c>
      <c r="AU142" s="164" t="s">
        <v>80</v>
      </c>
      <c r="AY142" s="19" t="s">
        <v>152</v>
      </c>
      <c r="BE142" s="165">
        <f t="shared" si="4"/>
        <v>0</v>
      </c>
      <c r="BF142" s="165">
        <f t="shared" si="5"/>
        <v>0</v>
      </c>
      <c r="BG142" s="165">
        <f t="shared" si="6"/>
        <v>0</v>
      </c>
      <c r="BH142" s="165">
        <f t="shared" si="7"/>
        <v>0</v>
      </c>
      <c r="BI142" s="165">
        <f t="shared" si="8"/>
        <v>0</v>
      </c>
      <c r="BJ142" s="19" t="s">
        <v>80</v>
      </c>
      <c r="BK142" s="165">
        <f t="shared" si="9"/>
        <v>0</v>
      </c>
      <c r="BL142" s="19" t="s">
        <v>159</v>
      </c>
      <c r="BM142" s="164" t="s">
        <v>2299</v>
      </c>
    </row>
    <row r="143" spans="1:65" s="2" customFormat="1" ht="16.5" customHeight="1">
      <c r="A143" s="34"/>
      <c r="B143" s="151"/>
      <c r="C143" s="152" t="s">
        <v>195</v>
      </c>
      <c r="D143" s="152" t="s">
        <v>155</v>
      </c>
      <c r="E143" s="153" t="s">
        <v>1329</v>
      </c>
      <c r="F143" s="154" t="s">
        <v>1330</v>
      </c>
      <c r="G143" s="155" t="s">
        <v>1328</v>
      </c>
      <c r="H143" s="217">
        <v>0.01</v>
      </c>
      <c r="I143" s="157"/>
      <c r="J143" s="158">
        <f t="shared" si="0"/>
        <v>0</v>
      </c>
      <c r="K143" s="159"/>
      <c r="L143" s="35"/>
      <c r="M143" s="160" t="s">
        <v>1</v>
      </c>
      <c r="N143" s="161" t="s">
        <v>37</v>
      </c>
      <c r="O143" s="60"/>
      <c r="P143" s="162">
        <f t="shared" si="1"/>
        <v>0</v>
      </c>
      <c r="Q143" s="162">
        <v>0</v>
      </c>
      <c r="R143" s="162">
        <f t="shared" si="2"/>
        <v>0</v>
      </c>
      <c r="S143" s="162">
        <v>0</v>
      </c>
      <c r="T143" s="163">
        <f t="shared" si="3"/>
        <v>0</v>
      </c>
      <c r="U143" s="34"/>
      <c r="V143" s="34"/>
      <c r="W143" s="34"/>
      <c r="X143" s="34"/>
      <c r="Y143" s="34"/>
      <c r="Z143" s="34"/>
      <c r="AA143" s="34"/>
      <c r="AB143" s="34"/>
      <c r="AC143" s="34"/>
      <c r="AD143" s="34"/>
      <c r="AE143" s="34"/>
      <c r="AR143" s="164" t="s">
        <v>159</v>
      </c>
      <c r="AT143" s="164" t="s">
        <v>155</v>
      </c>
      <c r="AU143" s="164" t="s">
        <v>80</v>
      </c>
      <c r="AY143" s="19" t="s">
        <v>152</v>
      </c>
      <c r="BE143" s="165">
        <f t="shared" si="4"/>
        <v>0</v>
      </c>
      <c r="BF143" s="165">
        <f t="shared" si="5"/>
        <v>0</v>
      </c>
      <c r="BG143" s="165">
        <f t="shared" si="6"/>
        <v>0</v>
      </c>
      <c r="BH143" s="165">
        <f t="shared" si="7"/>
        <v>0</v>
      </c>
      <c r="BI143" s="165">
        <f t="shared" si="8"/>
        <v>0</v>
      </c>
      <c r="BJ143" s="19" t="s">
        <v>80</v>
      </c>
      <c r="BK143" s="165">
        <f t="shared" si="9"/>
        <v>0</v>
      </c>
      <c r="BL143" s="19" t="s">
        <v>159</v>
      </c>
      <c r="BM143" s="164" t="s">
        <v>2300</v>
      </c>
    </row>
    <row r="144" spans="1:65" s="2" customFormat="1" ht="49.15" customHeight="1">
      <c r="A144" s="34"/>
      <c r="B144" s="151"/>
      <c r="C144" s="152" t="s">
        <v>199</v>
      </c>
      <c r="D144" s="152" t="s">
        <v>155</v>
      </c>
      <c r="E144" s="153" t="s">
        <v>2301</v>
      </c>
      <c r="F144" s="154" t="s">
        <v>2302</v>
      </c>
      <c r="G144" s="155" t="s">
        <v>1328</v>
      </c>
      <c r="H144" s="217">
        <v>0.01</v>
      </c>
      <c r="I144" s="157"/>
      <c r="J144" s="158">
        <f t="shared" si="0"/>
        <v>0</v>
      </c>
      <c r="K144" s="159"/>
      <c r="L144" s="35"/>
      <c r="M144" s="160" t="s">
        <v>1</v>
      </c>
      <c r="N144" s="161" t="s">
        <v>37</v>
      </c>
      <c r="O144" s="60"/>
      <c r="P144" s="162">
        <f t="shared" si="1"/>
        <v>0</v>
      </c>
      <c r="Q144" s="162">
        <v>0</v>
      </c>
      <c r="R144" s="162">
        <f t="shared" si="2"/>
        <v>0</v>
      </c>
      <c r="S144" s="162">
        <v>0</v>
      </c>
      <c r="T144" s="163">
        <f t="shared" si="3"/>
        <v>0</v>
      </c>
      <c r="U144" s="34"/>
      <c r="V144" s="34"/>
      <c r="W144" s="34"/>
      <c r="X144" s="34"/>
      <c r="Y144" s="34"/>
      <c r="Z144" s="34"/>
      <c r="AA144" s="34"/>
      <c r="AB144" s="34"/>
      <c r="AC144" s="34"/>
      <c r="AD144" s="34"/>
      <c r="AE144" s="34"/>
      <c r="AR144" s="164" t="s">
        <v>2303</v>
      </c>
      <c r="AT144" s="164" t="s">
        <v>155</v>
      </c>
      <c r="AU144" s="164" t="s">
        <v>80</v>
      </c>
      <c r="AY144" s="19" t="s">
        <v>152</v>
      </c>
      <c r="BE144" s="165">
        <f t="shared" si="4"/>
        <v>0</v>
      </c>
      <c r="BF144" s="165">
        <f t="shared" si="5"/>
        <v>0</v>
      </c>
      <c r="BG144" s="165">
        <f t="shared" si="6"/>
        <v>0</v>
      </c>
      <c r="BH144" s="165">
        <f t="shared" si="7"/>
        <v>0</v>
      </c>
      <c r="BI144" s="165">
        <f t="shared" si="8"/>
        <v>0</v>
      </c>
      <c r="BJ144" s="19" t="s">
        <v>80</v>
      </c>
      <c r="BK144" s="165">
        <f t="shared" si="9"/>
        <v>0</v>
      </c>
      <c r="BL144" s="19" t="s">
        <v>2303</v>
      </c>
      <c r="BM144" s="164" t="s">
        <v>2304</v>
      </c>
    </row>
    <row r="145" spans="1:65" s="2" customFormat="1" ht="16.5" customHeight="1">
      <c r="A145" s="34"/>
      <c r="B145" s="151"/>
      <c r="C145" s="152" t="s">
        <v>203</v>
      </c>
      <c r="D145" s="152" t="s">
        <v>155</v>
      </c>
      <c r="E145" s="153" t="s">
        <v>2305</v>
      </c>
      <c r="F145" s="154" t="s">
        <v>2306</v>
      </c>
      <c r="G145" s="155" t="s">
        <v>188</v>
      </c>
      <c r="H145" s="156">
        <v>1</v>
      </c>
      <c r="I145" s="157"/>
      <c r="J145" s="158">
        <f t="shared" si="0"/>
        <v>0</v>
      </c>
      <c r="K145" s="159"/>
      <c r="L145" s="35"/>
      <c r="M145" s="160" t="s">
        <v>1</v>
      </c>
      <c r="N145" s="161" t="s">
        <v>37</v>
      </c>
      <c r="O145" s="60"/>
      <c r="P145" s="162">
        <f t="shared" si="1"/>
        <v>0</v>
      </c>
      <c r="Q145" s="162">
        <v>0</v>
      </c>
      <c r="R145" s="162">
        <f t="shared" si="2"/>
        <v>0</v>
      </c>
      <c r="S145" s="162">
        <v>0</v>
      </c>
      <c r="T145" s="163">
        <f t="shared" si="3"/>
        <v>0</v>
      </c>
      <c r="U145" s="34"/>
      <c r="V145" s="34"/>
      <c r="W145" s="34"/>
      <c r="X145" s="34"/>
      <c r="Y145" s="34"/>
      <c r="Z145" s="34"/>
      <c r="AA145" s="34"/>
      <c r="AB145" s="34"/>
      <c r="AC145" s="34"/>
      <c r="AD145" s="34"/>
      <c r="AE145" s="34"/>
      <c r="AR145" s="164" t="s">
        <v>2303</v>
      </c>
      <c r="AT145" s="164" t="s">
        <v>155</v>
      </c>
      <c r="AU145" s="164" t="s">
        <v>80</v>
      </c>
      <c r="AY145" s="19" t="s">
        <v>152</v>
      </c>
      <c r="BE145" s="165">
        <f t="shared" si="4"/>
        <v>0</v>
      </c>
      <c r="BF145" s="165">
        <f t="shared" si="5"/>
        <v>0</v>
      </c>
      <c r="BG145" s="165">
        <f t="shared" si="6"/>
        <v>0</v>
      </c>
      <c r="BH145" s="165">
        <f t="shared" si="7"/>
        <v>0</v>
      </c>
      <c r="BI145" s="165">
        <f t="shared" si="8"/>
        <v>0</v>
      </c>
      <c r="BJ145" s="19" t="s">
        <v>80</v>
      </c>
      <c r="BK145" s="165">
        <f t="shared" si="9"/>
        <v>0</v>
      </c>
      <c r="BL145" s="19" t="s">
        <v>2303</v>
      </c>
      <c r="BM145" s="164" t="s">
        <v>2307</v>
      </c>
    </row>
    <row r="146" spans="1:65" s="2" customFormat="1" ht="16.5" customHeight="1">
      <c r="A146" s="34"/>
      <c r="B146" s="151"/>
      <c r="C146" s="152" t="s">
        <v>207</v>
      </c>
      <c r="D146" s="152" t="s">
        <v>155</v>
      </c>
      <c r="E146" s="153" t="s">
        <v>2308</v>
      </c>
      <c r="F146" s="154" t="s">
        <v>2306</v>
      </c>
      <c r="G146" s="155" t="s">
        <v>188</v>
      </c>
      <c r="H146" s="156">
        <v>1</v>
      </c>
      <c r="I146" s="157"/>
      <c r="J146" s="158">
        <f t="shared" si="0"/>
        <v>0</v>
      </c>
      <c r="K146" s="159"/>
      <c r="L146" s="35"/>
      <c r="M146" s="160" t="s">
        <v>1</v>
      </c>
      <c r="N146" s="161" t="s">
        <v>37</v>
      </c>
      <c r="O146" s="60"/>
      <c r="P146" s="162">
        <f t="shared" si="1"/>
        <v>0</v>
      </c>
      <c r="Q146" s="162">
        <v>0</v>
      </c>
      <c r="R146" s="162">
        <f t="shared" si="2"/>
        <v>0</v>
      </c>
      <c r="S146" s="162">
        <v>0</v>
      </c>
      <c r="T146" s="163">
        <f t="shared" si="3"/>
        <v>0</v>
      </c>
      <c r="U146" s="34"/>
      <c r="V146" s="34"/>
      <c r="W146" s="34"/>
      <c r="X146" s="34"/>
      <c r="Y146" s="34"/>
      <c r="Z146" s="34"/>
      <c r="AA146" s="34"/>
      <c r="AB146" s="34"/>
      <c r="AC146" s="34"/>
      <c r="AD146" s="34"/>
      <c r="AE146" s="34"/>
      <c r="AR146" s="164" t="s">
        <v>2303</v>
      </c>
      <c r="AT146" s="164" t="s">
        <v>155</v>
      </c>
      <c r="AU146" s="164" t="s">
        <v>80</v>
      </c>
      <c r="AY146" s="19" t="s">
        <v>152</v>
      </c>
      <c r="BE146" s="165">
        <f t="shared" si="4"/>
        <v>0</v>
      </c>
      <c r="BF146" s="165">
        <f t="shared" si="5"/>
        <v>0</v>
      </c>
      <c r="BG146" s="165">
        <f t="shared" si="6"/>
        <v>0</v>
      </c>
      <c r="BH146" s="165">
        <f t="shared" si="7"/>
        <v>0</v>
      </c>
      <c r="BI146" s="165">
        <f t="shared" si="8"/>
        <v>0</v>
      </c>
      <c r="BJ146" s="19" t="s">
        <v>80</v>
      </c>
      <c r="BK146" s="165">
        <f t="shared" si="9"/>
        <v>0</v>
      </c>
      <c r="BL146" s="19" t="s">
        <v>2303</v>
      </c>
      <c r="BM146" s="164" t="s">
        <v>2309</v>
      </c>
    </row>
    <row r="147" spans="1:65" s="2" customFormat="1" ht="16.5" customHeight="1">
      <c r="A147" s="34"/>
      <c r="B147" s="151"/>
      <c r="C147" s="152" t="s">
        <v>8</v>
      </c>
      <c r="D147" s="152" t="s">
        <v>155</v>
      </c>
      <c r="E147" s="153" t="s">
        <v>2310</v>
      </c>
      <c r="F147" s="154" t="s">
        <v>2311</v>
      </c>
      <c r="G147" s="155" t="s">
        <v>1328</v>
      </c>
      <c r="H147" s="217">
        <v>4.0000000000000001E-3</v>
      </c>
      <c r="I147" s="157"/>
      <c r="J147" s="158">
        <f t="shared" si="0"/>
        <v>0</v>
      </c>
      <c r="K147" s="159"/>
      <c r="L147" s="35"/>
      <c r="M147" s="160" t="s">
        <v>1</v>
      </c>
      <c r="N147" s="161" t="s">
        <v>37</v>
      </c>
      <c r="O147" s="60"/>
      <c r="P147" s="162">
        <f t="shared" si="1"/>
        <v>0</v>
      </c>
      <c r="Q147" s="162">
        <v>0</v>
      </c>
      <c r="R147" s="162">
        <f t="shared" si="2"/>
        <v>0</v>
      </c>
      <c r="S147" s="162">
        <v>0</v>
      </c>
      <c r="T147" s="163">
        <f t="shared" si="3"/>
        <v>0</v>
      </c>
      <c r="U147" s="34"/>
      <c r="V147" s="34"/>
      <c r="W147" s="34"/>
      <c r="X147" s="34"/>
      <c r="Y147" s="34"/>
      <c r="Z147" s="34"/>
      <c r="AA147" s="34"/>
      <c r="AB147" s="34"/>
      <c r="AC147" s="34"/>
      <c r="AD147" s="34"/>
      <c r="AE147" s="34"/>
      <c r="AR147" s="164" t="s">
        <v>159</v>
      </c>
      <c r="AT147" s="164" t="s">
        <v>155</v>
      </c>
      <c r="AU147" s="164" t="s">
        <v>80</v>
      </c>
      <c r="AY147" s="19" t="s">
        <v>152</v>
      </c>
      <c r="BE147" s="165">
        <f t="shared" si="4"/>
        <v>0</v>
      </c>
      <c r="BF147" s="165">
        <f t="shared" si="5"/>
        <v>0</v>
      </c>
      <c r="BG147" s="165">
        <f t="shared" si="6"/>
        <v>0</v>
      </c>
      <c r="BH147" s="165">
        <f t="shared" si="7"/>
        <v>0</v>
      </c>
      <c r="BI147" s="165">
        <f t="shared" si="8"/>
        <v>0</v>
      </c>
      <c r="BJ147" s="19" t="s">
        <v>80</v>
      </c>
      <c r="BK147" s="165">
        <f t="shared" si="9"/>
        <v>0</v>
      </c>
      <c r="BL147" s="19" t="s">
        <v>159</v>
      </c>
      <c r="BM147" s="164" t="s">
        <v>2312</v>
      </c>
    </row>
    <row r="148" spans="1:65" s="2" customFormat="1" ht="16.5" customHeight="1">
      <c r="A148" s="34"/>
      <c r="B148" s="151"/>
      <c r="C148" s="152" t="s">
        <v>214</v>
      </c>
      <c r="D148" s="152" t="s">
        <v>155</v>
      </c>
      <c r="E148" s="153" t="s">
        <v>2313</v>
      </c>
      <c r="F148" s="154" t="s">
        <v>2314</v>
      </c>
      <c r="G148" s="155" t="s">
        <v>1328</v>
      </c>
      <c r="H148" s="217">
        <v>0.105</v>
      </c>
      <c r="I148" s="157"/>
      <c r="J148" s="158">
        <f t="shared" si="0"/>
        <v>0</v>
      </c>
      <c r="K148" s="159"/>
      <c r="L148" s="35"/>
      <c r="M148" s="177" t="s">
        <v>1</v>
      </c>
      <c r="N148" s="178" t="s">
        <v>37</v>
      </c>
      <c r="O148" s="179"/>
      <c r="P148" s="180">
        <f t="shared" si="1"/>
        <v>0</v>
      </c>
      <c r="Q148" s="180">
        <v>0</v>
      </c>
      <c r="R148" s="180">
        <f t="shared" si="2"/>
        <v>0</v>
      </c>
      <c r="S148" s="180">
        <v>0</v>
      </c>
      <c r="T148" s="181">
        <f t="shared" si="3"/>
        <v>0</v>
      </c>
      <c r="U148" s="34"/>
      <c r="V148" s="34"/>
      <c r="W148" s="34"/>
      <c r="X148" s="34"/>
      <c r="Y148" s="34"/>
      <c r="Z148" s="34"/>
      <c r="AA148" s="34"/>
      <c r="AB148" s="34"/>
      <c r="AC148" s="34"/>
      <c r="AD148" s="34"/>
      <c r="AE148" s="34"/>
      <c r="AR148" s="164" t="s">
        <v>159</v>
      </c>
      <c r="AT148" s="164" t="s">
        <v>155</v>
      </c>
      <c r="AU148" s="164" t="s">
        <v>80</v>
      </c>
      <c r="AY148" s="19" t="s">
        <v>152</v>
      </c>
      <c r="BE148" s="165">
        <f t="shared" si="4"/>
        <v>0</v>
      </c>
      <c r="BF148" s="165">
        <f t="shared" si="5"/>
        <v>0</v>
      </c>
      <c r="BG148" s="165">
        <f t="shared" si="6"/>
        <v>0</v>
      </c>
      <c r="BH148" s="165">
        <f t="shared" si="7"/>
        <v>0</v>
      </c>
      <c r="BI148" s="165">
        <f t="shared" si="8"/>
        <v>0</v>
      </c>
      <c r="BJ148" s="19" t="s">
        <v>80</v>
      </c>
      <c r="BK148" s="165">
        <f t="shared" si="9"/>
        <v>0</v>
      </c>
      <c r="BL148" s="19" t="s">
        <v>159</v>
      </c>
      <c r="BM148" s="164" t="s">
        <v>2315</v>
      </c>
    </row>
    <row r="149" spans="1:65" s="2" customFormat="1" ht="6.95" customHeight="1">
      <c r="A149" s="34"/>
      <c r="B149" s="49"/>
      <c r="C149" s="50"/>
      <c r="D149" s="50"/>
      <c r="E149" s="50"/>
      <c r="F149" s="50"/>
      <c r="G149" s="50"/>
      <c r="H149" s="50"/>
      <c r="I149" s="50"/>
      <c r="J149" s="50"/>
      <c r="K149" s="50"/>
      <c r="L149" s="35"/>
      <c r="M149" s="34"/>
      <c r="O149" s="34"/>
      <c r="P149" s="34"/>
      <c r="Q149" s="34"/>
      <c r="R149" s="34"/>
      <c r="S149" s="34"/>
      <c r="T149" s="34"/>
      <c r="U149" s="34"/>
      <c r="V149" s="34"/>
      <c r="W149" s="34"/>
      <c r="X149" s="34"/>
      <c r="Y149" s="34"/>
      <c r="Z149" s="34"/>
      <c r="AA149" s="34"/>
      <c r="AB149" s="34"/>
      <c r="AC149" s="34"/>
      <c r="AD149" s="34"/>
      <c r="AE149" s="34"/>
    </row>
  </sheetData>
  <autoFilter ref="C121:K148" xr:uid="{00000000-0009-0000-0000-00000E000000}"/>
  <mergeCells count="12">
    <mergeCell ref="E114:H114"/>
    <mergeCell ref="L2:V2"/>
    <mergeCell ref="E85:H85"/>
    <mergeCell ref="E87:H87"/>
    <mergeCell ref="E89:H89"/>
    <mergeCell ref="E110:H110"/>
    <mergeCell ref="E112:H112"/>
    <mergeCell ref="E7:H7"/>
    <mergeCell ref="E9:H9"/>
    <mergeCell ref="E11:H11"/>
    <mergeCell ref="E20:H20"/>
    <mergeCell ref="E29:H29"/>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pageSetUpPr fitToPage="1"/>
  </sheetPr>
  <dimension ref="A2:BM122"/>
  <sheetViews>
    <sheetView showGridLines="0" tabSelected="1" workbookViewId="0">
      <selection activeCell="F129" sqref="F129"/>
    </sheetView>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4" style="1" customWidth="1"/>
    <col min="9" max="9" width="15.83203125" style="1" customWidth="1"/>
    <col min="10" max="10" width="22.33203125" style="1" customWidth="1"/>
    <col min="11" max="11" width="22.33203125" style="1" hidden="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55" t="s">
        <v>5</v>
      </c>
      <c r="M2" s="256"/>
      <c r="N2" s="256"/>
      <c r="O2" s="256"/>
      <c r="P2" s="256"/>
      <c r="Q2" s="256"/>
      <c r="R2" s="256"/>
      <c r="S2" s="256"/>
      <c r="T2" s="256"/>
      <c r="U2" s="256"/>
      <c r="V2" s="256"/>
      <c r="AT2" s="19" t="s">
        <v>125</v>
      </c>
    </row>
    <row r="3" spans="1:46" s="1" customFormat="1" ht="6.95" customHeight="1">
      <c r="B3" s="20"/>
      <c r="C3" s="21"/>
      <c r="D3" s="21"/>
      <c r="E3" s="21"/>
      <c r="F3" s="21"/>
      <c r="G3" s="21"/>
      <c r="H3" s="21"/>
      <c r="I3" s="21"/>
      <c r="J3" s="21"/>
      <c r="K3" s="21"/>
      <c r="L3" s="22"/>
      <c r="AT3" s="19" t="s">
        <v>82</v>
      </c>
    </row>
    <row r="4" spans="1:46" s="1" customFormat="1" ht="24.95" customHeight="1">
      <c r="B4" s="22"/>
      <c r="D4" s="23" t="s">
        <v>126</v>
      </c>
      <c r="L4" s="22"/>
      <c r="M4" s="100" t="s">
        <v>10</v>
      </c>
      <c r="AT4" s="19" t="s">
        <v>3</v>
      </c>
    </row>
    <row r="5" spans="1:46" s="1" customFormat="1" ht="6.95" customHeight="1">
      <c r="B5" s="22"/>
      <c r="L5" s="22"/>
    </row>
    <row r="6" spans="1:46" s="1" customFormat="1" ht="12" customHeight="1">
      <c r="B6" s="22"/>
      <c r="D6" s="29" t="s">
        <v>16</v>
      </c>
      <c r="L6" s="22"/>
    </row>
    <row r="7" spans="1:46" s="1" customFormat="1" ht="16.5" customHeight="1">
      <c r="B7" s="22"/>
      <c r="E7" s="289" t="str">
        <f>'Rekapitulace stavby'!K6</f>
        <v>Oprava kolejí výhybek a nástupišť v žst. Strážnice</v>
      </c>
      <c r="F7" s="290"/>
      <c r="G7" s="290"/>
      <c r="H7" s="290"/>
      <c r="L7" s="22"/>
    </row>
    <row r="8" spans="1:46" s="1" customFormat="1" ht="12" customHeight="1">
      <c r="B8" s="22"/>
      <c r="D8" s="29" t="s">
        <v>127</v>
      </c>
      <c r="L8" s="22"/>
    </row>
    <row r="9" spans="1:46" s="2" customFormat="1" ht="16.5" customHeight="1">
      <c r="A9" s="34"/>
      <c r="B9" s="35"/>
      <c r="C9" s="34"/>
      <c r="D9" s="34"/>
      <c r="E9" s="289" t="s">
        <v>2269</v>
      </c>
      <c r="F9" s="288"/>
      <c r="G9" s="288"/>
      <c r="H9" s="288"/>
      <c r="I9" s="34"/>
      <c r="J9" s="34"/>
      <c r="K9" s="34"/>
      <c r="L9" s="44"/>
      <c r="S9" s="34"/>
      <c r="T9" s="34"/>
      <c r="U9" s="34"/>
      <c r="V9" s="34"/>
      <c r="W9" s="34"/>
      <c r="X9" s="34"/>
      <c r="Y9" s="34"/>
      <c r="Z9" s="34"/>
      <c r="AA9" s="34"/>
      <c r="AB9" s="34"/>
      <c r="AC9" s="34"/>
      <c r="AD9" s="34"/>
      <c r="AE9" s="34"/>
    </row>
    <row r="10" spans="1:46" s="2" customFormat="1" ht="12" customHeight="1">
      <c r="A10" s="34"/>
      <c r="B10" s="35"/>
      <c r="C10" s="34"/>
      <c r="D10" s="29" t="s">
        <v>1442</v>
      </c>
      <c r="E10" s="34"/>
      <c r="F10" s="34"/>
      <c r="G10" s="34"/>
      <c r="H10" s="34"/>
      <c r="I10" s="34"/>
      <c r="J10" s="34"/>
      <c r="K10" s="34"/>
      <c r="L10" s="44"/>
      <c r="S10" s="34"/>
      <c r="T10" s="34"/>
      <c r="U10" s="34"/>
      <c r="V10" s="34"/>
      <c r="W10" s="34"/>
      <c r="X10" s="34"/>
      <c r="Y10" s="34"/>
      <c r="Z10" s="34"/>
      <c r="AA10" s="34"/>
      <c r="AB10" s="34"/>
      <c r="AC10" s="34"/>
      <c r="AD10" s="34"/>
      <c r="AE10" s="34"/>
    </row>
    <row r="11" spans="1:46" s="2" customFormat="1" ht="16.5" customHeight="1">
      <c r="A11" s="34"/>
      <c r="B11" s="35"/>
      <c r="C11" s="34"/>
      <c r="D11" s="34"/>
      <c r="E11" s="285" t="s">
        <v>2316</v>
      </c>
      <c r="F11" s="288"/>
      <c r="G11" s="288"/>
      <c r="H11" s="288"/>
      <c r="I11" s="34"/>
      <c r="J11" s="34"/>
      <c r="K11" s="34"/>
      <c r="L11" s="44"/>
      <c r="S11" s="34"/>
      <c r="T11" s="34"/>
      <c r="U11" s="34"/>
      <c r="V11" s="34"/>
      <c r="W11" s="34"/>
      <c r="X11" s="34"/>
      <c r="Y11" s="34"/>
      <c r="Z11" s="34"/>
      <c r="AA11" s="34"/>
      <c r="AB11" s="34"/>
      <c r="AC11" s="34"/>
      <c r="AD11" s="34"/>
      <c r="AE11" s="34"/>
    </row>
    <row r="12" spans="1:46" s="2" customFormat="1">
      <c r="A12" s="34"/>
      <c r="B12" s="35"/>
      <c r="C12" s="34"/>
      <c r="D12" s="34"/>
      <c r="E12" s="34"/>
      <c r="F12" s="34"/>
      <c r="G12" s="34"/>
      <c r="H12" s="34"/>
      <c r="I12" s="34"/>
      <c r="J12" s="34"/>
      <c r="K12" s="34"/>
      <c r="L12" s="44"/>
      <c r="S12" s="34"/>
      <c r="T12" s="34"/>
      <c r="U12" s="34"/>
      <c r="V12" s="34"/>
      <c r="W12" s="34"/>
      <c r="X12" s="34"/>
      <c r="Y12" s="34"/>
      <c r="Z12" s="34"/>
      <c r="AA12" s="34"/>
      <c r="AB12" s="34"/>
      <c r="AC12" s="34"/>
      <c r="AD12" s="34"/>
      <c r="AE12" s="34"/>
    </row>
    <row r="13" spans="1:46" s="2" customFormat="1" ht="12" customHeight="1">
      <c r="A13" s="34"/>
      <c r="B13" s="35"/>
      <c r="C13" s="34"/>
      <c r="D13" s="29" t="s">
        <v>18</v>
      </c>
      <c r="E13" s="34"/>
      <c r="F13" s="27" t="s">
        <v>1</v>
      </c>
      <c r="G13" s="34"/>
      <c r="H13" s="34"/>
      <c r="I13" s="29" t="s">
        <v>19</v>
      </c>
      <c r="J13" s="27" t="s">
        <v>1</v>
      </c>
      <c r="K13" s="34"/>
      <c r="L13" s="44"/>
      <c r="S13" s="34"/>
      <c r="T13" s="34"/>
      <c r="U13" s="34"/>
      <c r="V13" s="34"/>
      <c r="W13" s="34"/>
      <c r="X13" s="34"/>
      <c r="Y13" s="34"/>
      <c r="Z13" s="34"/>
      <c r="AA13" s="34"/>
      <c r="AB13" s="34"/>
      <c r="AC13" s="34"/>
      <c r="AD13" s="34"/>
      <c r="AE13" s="34"/>
    </row>
    <row r="14" spans="1:46" s="2" customFormat="1" ht="12" customHeight="1">
      <c r="A14" s="34"/>
      <c r="B14" s="35"/>
      <c r="C14" s="34"/>
      <c r="D14" s="29" t="s">
        <v>20</v>
      </c>
      <c r="E14" s="34"/>
      <c r="F14" s="27" t="s">
        <v>21</v>
      </c>
      <c r="G14" s="34"/>
      <c r="H14" s="34"/>
      <c r="I14" s="29" t="s">
        <v>22</v>
      </c>
      <c r="J14" s="57">
        <f>'Rekapitulace stavby'!AN8</f>
        <v>45072</v>
      </c>
      <c r="K14" s="34"/>
      <c r="L14" s="44"/>
      <c r="S14" s="34"/>
      <c r="T14" s="34"/>
      <c r="U14" s="34"/>
      <c r="V14" s="34"/>
      <c r="W14" s="34"/>
      <c r="X14" s="34"/>
      <c r="Y14" s="34"/>
      <c r="Z14" s="34"/>
      <c r="AA14" s="34"/>
      <c r="AB14" s="34"/>
      <c r="AC14" s="34"/>
      <c r="AD14" s="34"/>
      <c r="AE14" s="34"/>
    </row>
    <row r="15" spans="1:46" s="2" customFormat="1" ht="10.9" customHeight="1">
      <c r="A15" s="34"/>
      <c r="B15" s="35"/>
      <c r="C15" s="34"/>
      <c r="D15" s="34"/>
      <c r="E15" s="34"/>
      <c r="F15" s="34"/>
      <c r="G15" s="34"/>
      <c r="H15" s="34"/>
      <c r="I15" s="34"/>
      <c r="J15" s="34"/>
      <c r="K15" s="34"/>
      <c r="L15" s="44"/>
      <c r="S15" s="34"/>
      <c r="T15" s="34"/>
      <c r="U15" s="34"/>
      <c r="V15" s="34"/>
      <c r="W15" s="34"/>
      <c r="X15" s="34"/>
      <c r="Y15" s="34"/>
      <c r="Z15" s="34"/>
      <c r="AA15" s="34"/>
      <c r="AB15" s="34"/>
      <c r="AC15" s="34"/>
      <c r="AD15" s="34"/>
      <c r="AE15" s="34"/>
    </row>
    <row r="16" spans="1:46" s="2" customFormat="1" ht="12" customHeight="1">
      <c r="A16" s="34"/>
      <c r="B16" s="35"/>
      <c r="C16" s="34"/>
      <c r="D16" s="29" t="s">
        <v>23</v>
      </c>
      <c r="E16" s="34"/>
      <c r="F16" s="34"/>
      <c r="G16" s="34"/>
      <c r="H16" s="34"/>
      <c r="I16" s="29" t="s">
        <v>24</v>
      </c>
      <c r="J16" s="27" t="str">
        <f>IF('Rekapitulace stavby'!AN10="","",'Rekapitulace stavby'!AN10)</f>
        <v/>
      </c>
      <c r="K16" s="34"/>
      <c r="L16" s="44"/>
      <c r="S16" s="34"/>
      <c r="T16" s="34"/>
      <c r="U16" s="34"/>
      <c r="V16" s="34"/>
      <c r="W16" s="34"/>
      <c r="X16" s="34"/>
      <c r="Y16" s="34"/>
      <c r="Z16" s="34"/>
      <c r="AA16" s="34"/>
      <c r="AB16" s="34"/>
      <c r="AC16" s="34"/>
      <c r="AD16" s="34"/>
      <c r="AE16" s="34"/>
    </row>
    <row r="17" spans="1:31" s="2" customFormat="1" ht="18" customHeight="1">
      <c r="A17" s="34"/>
      <c r="B17" s="35"/>
      <c r="C17" s="34"/>
      <c r="D17" s="34"/>
      <c r="E17" s="27" t="str">
        <f>IF('Rekapitulace stavby'!E11="","",'Rekapitulace stavby'!E11)</f>
        <v xml:space="preserve"> </v>
      </c>
      <c r="F17" s="34"/>
      <c r="G17" s="34"/>
      <c r="H17" s="34"/>
      <c r="I17" s="29" t="s">
        <v>25</v>
      </c>
      <c r="J17" s="27" t="str">
        <f>IF('Rekapitulace stavby'!AN11="","",'Rekapitulace stavby'!AN11)</f>
        <v/>
      </c>
      <c r="K17" s="34"/>
      <c r="L17" s="44"/>
      <c r="S17" s="34"/>
      <c r="T17" s="34"/>
      <c r="U17" s="34"/>
      <c r="V17" s="34"/>
      <c r="W17" s="34"/>
      <c r="X17" s="34"/>
      <c r="Y17" s="34"/>
      <c r="Z17" s="34"/>
      <c r="AA17" s="34"/>
      <c r="AB17" s="34"/>
      <c r="AC17" s="34"/>
      <c r="AD17" s="34"/>
      <c r="AE17" s="34"/>
    </row>
    <row r="18" spans="1:31" s="2" customFormat="1" ht="6.95" customHeight="1">
      <c r="A18" s="34"/>
      <c r="B18" s="35"/>
      <c r="C18" s="34"/>
      <c r="D18" s="34"/>
      <c r="E18" s="34"/>
      <c r="F18" s="34"/>
      <c r="G18" s="34"/>
      <c r="H18" s="34"/>
      <c r="I18" s="34"/>
      <c r="J18" s="34"/>
      <c r="K18" s="34"/>
      <c r="L18" s="44"/>
      <c r="S18" s="34"/>
      <c r="T18" s="34"/>
      <c r="U18" s="34"/>
      <c r="V18" s="34"/>
      <c r="W18" s="34"/>
      <c r="X18" s="34"/>
      <c r="Y18" s="34"/>
      <c r="Z18" s="34"/>
      <c r="AA18" s="34"/>
      <c r="AB18" s="34"/>
      <c r="AC18" s="34"/>
      <c r="AD18" s="34"/>
      <c r="AE18" s="34"/>
    </row>
    <row r="19" spans="1:31" s="2" customFormat="1" ht="12" customHeight="1">
      <c r="A19" s="34"/>
      <c r="B19" s="35"/>
      <c r="C19" s="34"/>
      <c r="D19" s="29" t="s">
        <v>26</v>
      </c>
      <c r="E19" s="34"/>
      <c r="F19" s="34"/>
      <c r="G19" s="34"/>
      <c r="H19" s="34"/>
      <c r="I19" s="29" t="s">
        <v>24</v>
      </c>
      <c r="J19" s="30" t="str">
        <f>'Rekapitulace stavby'!AN13</f>
        <v>Vyplň údaj</v>
      </c>
      <c r="K19" s="34"/>
      <c r="L19" s="44"/>
      <c r="S19" s="34"/>
      <c r="T19" s="34"/>
      <c r="U19" s="34"/>
      <c r="V19" s="34"/>
      <c r="W19" s="34"/>
      <c r="X19" s="34"/>
      <c r="Y19" s="34"/>
      <c r="Z19" s="34"/>
      <c r="AA19" s="34"/>
      <c r="AB19" s="34"/>
      <c r="AC19" s="34"/>
      <c r="AD19" s="34"/>
      <c r="AE19" s="34"/>
    </row>
    <row r="20" spans="1:31" s="2" customFormat="1" ht="18" customHeight="1">
      <c r="A20" s="34"/>
      <c r="B20" s="35"/>
      <c r="C20" s="34"/>
      <c r="D20" s="34"/>
      <c r="E20" s="291" t="str">
        <f>'Rekapitulace stavby'!E14</f>
        <v>Vyplň údaj</v>
      </c>
      <c r="F20" s="277"/>
      <c r="G20" s="277"/>
      <c r="H20" s="277"/>
      <c r="I20" s="29" t="s">
        <v>25</v>
      </c>
      <c r="J20" s="30" t="str">
        <f>'Rekapitulace stavby'!AN14</f>
        <v>Vyplň údaj</v>
      </c>
      <c r="K20" s="34"/>
      <c r="L20" s="44"/>
      <c r="S20" s="34"/>
      <c r="T20" s="34"/>
      <c r="U20" s="34"/>
      <c r="V20" s="34"/>
      <c r="W20" s="34"/>
      <c r="X20" s="34"/>
      <c r="Y20" s="34"/>
      <c r="Z20" s="34"/>
      <c r="AA20" s="34"/>
      <c r="AB20" s="34"/>
      <c r="AC20" s="34"/>
      <c r="AD20" s="34"/>
      <c r="AE20" s="34"/>
    </row>
    <row r="21" spans="1:31" s="2" customFormat="1" ht="6.95" customHeight="1">
      <c r="A21" s="34"/>
      <c r="B21" s="35"/>
      <c r="C21" s="34"/>
      <c r="D21" s="34"/>
      <c r="E21" s="34"/>
      <c r="F21" s="34"/>
      <c r="G21" s="34"/>
      <c r="H21" s="34"/>
      <c r="I21" s="34"/>
      <c r="J21" s="34"/>
      <c r="K21" s="34"/>
      <c r="L21" s="44"/>
      <c r="S21" s="34"/>
      <c r="T21" s="34"/>
      <c r="U21" s="34"/>
      <c r="V21" s="34"/>
      <c r="W21" s="34"/>
      <c r="X21" s="34"/>
      <c r="Y21" s="34"/>
      <c r="Z21" s="34"/>
      <c r="AA21" s="34"/>
      <c r="AB21" s="34"/>
      <c r="AC21" s="34"/>
      <c r="AD21" s="34"/>
      <c r="AE21" s="34"/>
    </row>
    <row r="22" spans="1:31" s="2" customFormat="1" ht="12" customHeight="1">
      <c r="A22" s="34"/>
      <c r="B22" s="35"/>
      <c r="C22" s="34"/>
      <c r="D22" s="29" t="s">
        <v>28</v>
      </c>
      <c r="E22" s="34"/>
      <c r="F22" s="34"/>
      <c r="G22" s="34"/>
      <c r="H22" s="34"/>
      <c r="I22" s="29" t="s">
        <v>24</v>
      </c>
      <c r="J22" s="27" t="str">
        <f>IF('Rekapitulace stavby'!AN16="","",'Rekapitulace stavby'!AN16)</f>
        <v/>
      </c>
      <c r="K22" s="34"/>
      <c r="L22" s="44"/>
      <c r="S22" s="34"/>
      <c r="T22" s="34"/>
      <c r="U22" s="34"/>
      <c r="V22" s="34"/>
      <c r="W22" s="34"/>
      <c r="X22" s="34"/>
      <c r="Y22" s="34"/>
      <c r="Z22" s="34"/>
      <c r="AA22" s="34"/>
      <c r="AB22" s="34"/>
      <c r="AC22" s="34"/>
      <c r="AD22" s="34"/>
      <c r="AE22" s="34"/>
    </row>
    <row r="23" spans="1:31" s="2" customFormat="1" ht="18" customHeight="1">
      <c r="A23" s="34"/>
      <c r="B23" s="35"/>
      <c r="C23" s="34"/>
      <c r="D23" s="34"/>
      <c r="E23" s="27" t="str">
        <f>IF('Rekapitulace stavby'!E17="","",'Rekapitulace stavby'!E17)</f>
        <v xml:space="preserve"> </v>
      </c>
      <c r="F23" s="34"/>
      <c r="G23" s="34"/>
      <c r="H23" s="34"/>
      <c r="I23" s="29" t="s">
        <v>25</v>
      </c>
      <c r="J23" s="27" t="str">
        <f>IF('Rekapitulace stavby'!AN17="","",'Rekapitulace stavby'!AN17)</f>
        <v/>
      </c>
      <c r="K23" s="34"/>
      <c r="L23" s="44"/>
      <c r="S23" s="34"/>
      <c r="T23" s="34"/>
      <c r="U23" s="34"/>
      <c r="V23" s="34"/>
      <c r="W23" s="34"/>
      <c r="X23" s="34"/>
      <c r="Y23" s="34"/>
      <c r="Z23" s="34"/>
      <c r="AA23" s="34"/>
      <c r="AB23" s="34"/>
      <c r="AC23" s="34"/>
      <c r="AD23" s="34"/>
      <c r="AE23" s="34"/>
    </row>
    <row r="24" spans="1:31" s="2" customFormat="1" ht="6.95" customHeight="1">
      <c r="A24" s="34"/>
      <c r="B24" s="35"/>
      <c r="C24" s="34"/>
      <c r="D24" s="34"/>
      <c r="E24" s="34"/>
      <c r="F24" s="34"/>
      <c r="G24" s="34"/>
      <c r="H24" s="34"/>
      <c r="I24" s="34"/>
      <c r="J24" s="34"/>
      <c r="K24" s="34"/>
      <c r="L24" s="44"/>
      <c r="S24" s="34"/>
      <c r="T24" s="34"/>
      <c r="U24" s="34"/>
      <c r="V24" s="34"/>
      <c r="W24" s="34"/>
      <c r="X24" s="34"/>
      <c r="Y24" s="34"/>
      <c r="Z24" s="34"/>
      <c r="AA24" s="34"/>
      <c r="AB24" s="34"/>
      <c r="AC24" s="34"/>
      <c r="AD24" s="34"/>
      <c r="AE24" s="34"/>
    </row>
    <row r="25" spans="1:31" s="2" customFormat="1" ht="12" customHeight="1">
      <c r="A25" s="34"/>
      <c r="B25" s="35"/>
      <c r="C25" s="34"/>
      <c r="D25" s="29" t="s">
        <v>30</v>
      </c>
      <c r="E25" s="34"/>
      <c r="F25" s="34"/>
      <c r="G25" s="34"/>
      <c r="H25" s="34"/>
      <c r="I25" s="29" t="s">
        <v>24</v>
      </c>
      <c r="J25" s="27" t="str">
        <f>IF('Rekapitulace stavby'!AN19="","",'Rekapitulace stavby'!AN19)</f>
        <v/>
      </c>
      <c r="K25" s="34"/>
      <c r="L25" s="44"/>
      <c r="S25" s="34"/>
      <c r="T25" s="34"/>
      <c r="U25" s="34"/>
      <c r="V25" s="34"/>
      <c r="W25" s="34"/>
      <c r="X25" s="34"/>
      <c r="Y25" s="34"/>
      <c r="Z25" s="34"/>
      <c r="AA25" s="34"/>
      <c r="AB25" s="34"/>
      <c r="AC25" s="34"/>
      <c r="AD25" s="34"/>
      <c r="AE25" s="34"/>
    </row>
    <row r="26" spans="1:31" s="2" customFormat="1" ht="18" customHeight="1">
      <c r="A26" s="34"/>
      <c r="B26" s="35"/>
      <c r="C26" s="34"/>
      <c r="D26" s="34"/>
      <c r="E26" s="27" t="str">
        <f>IF('Rekapitulace stavby'!E20="","",'Rekapitulace stavby'!E20)</f>
        <v xml:space="preserve"> </v>
      </c>
      <c r="F26" s="34"/>
      <c r="G26" s="34"/>
      <c r="H26" s="34"/>
      <c r="I26" s="29" t="s">
        <v>25</v>
      </c>
      <c r="J26" s="27" t="str">
        <f>IF('Rekapitulace stavby'!AN20="","",'Rekapitulace stavby'!AN20)</f>
        <v/>
      </c>
      <c r="K26" s="34"/>
      <c r="L26" s="44"/>
      <c r="S26" s="34"/>
      <c r="T26" s="34"/>
      <c r="U26" s="34"/>
      <c r="V26" s="34"/>
      <c r="W26" s="34"/>
      <c r="X26" s="34"/>
      <c r="Y26" s="34"/>
      <c r="Z26" s="34"/>
      <c r="AA26" s="34"/>
      <c r="AB26" s="34"/>
      <c r="AC26" s="34"/>
      <c r="AD26" s="34"/>
      <c r="AE26" s="34"/>
    </row>
    <row r="27" spans="1:31" s="2" customFormat="1" ht="6.95" customHeight="1">
      <c r="A27" s="34"/>
      <c r="B27" s="35"/>
      <c r="C27" s="34"/>
      <c r="D27" s="34"/>
      <c r="E27" s="34"/>
      <c r="F27" s="34"/>
      <c r="G27" s="34"/>
      <c r="H27" s="34"/>
      <c r="I27" s="34"/>
      <c r="J27" s="34"/>
      <c r="K27" s="34"/>
      <c r="L27" s="44"/>
      <c r="S27" s="34"/>
      <c r="T27" s="34"/>
      <c r="U27" s="34"/>
      <c r="V27" s="34"/>
      <c r="W27" s="34"/>
      <c r="X27" s="34"/>
      <c r="Y27" s="34"/>
      <c r="Z27" s="34"/>
      <c r="AA27" s="34"/>
      <c r="AB27" s="34"/>
      <c r="AC27" s="34"/>
      <c r="AD27" s="34"/>
      <c r="AE27" s="34"/>
    </row>
    <row r="28" spans="1:31" s="2" customFormat="1" ht="12" customHeight="1">
      <c r="A28" s="34"/>
      <c r="B28" s="35"/>
      <c r="C28" s="34"/>
      <c r="D28" s="29" t="s">
        <v>31</v>
      </c>
      <c r="E28" s="34"/>
      <c r="F28" s="34"/>
      <c r="G28" s="34"/>
      <c r="H28" s="34"/>
      <c r="I28" s="34"/>
      <c r="J28" s="34"/>
      <c r="K28" s="34"/>
      <c r="L28" s="44"/>
      <c r="S28" s="34"/>
      <c r="T28" s="34"/>
      <c r="U28" s="34"/>
      <c r="V28" s="34"/>
      <c r="W28" s="34"/>
      <c r="X28" s="34"/>
      <c r="Y28" s="34"/>
      <c r="Z28" s="34"/>
      <c r="AA28" s="34"/>
      <c r="AB28" s="34"/>
      <c r="AC28" s="34"/>
      <c r="AD28" s="34"/>
      <c r="AE28" s="34"/>
    </row>
    <row r="29" spans="1:31" s="8" customFormat="1" ht="16.5" customHeight="1">
      <c r="A29" s="101"/>
      <c r="B29" s="102"/>
      <c r="C29" s="101"/>
      <c r="D29" s="101"/>
      <c r="E29" s="281" t="s">
        <v>1</v>
      </c>
      <c r="F29" s="281"/>
      <c r="G29" s="281"/>
      <c r="H29" s="281"/>
      <c r="I29" s="101"/>
      <c r="J29" s="101"/>
      <c r="K29" s="101"/>
      <c r="L29" s="103"/>
      <c r="S29" s="101"/>
      <c r="T29" s="101"/>
      <c r="U29" s="101"/>
      <c r="V29" s="101"/>
      <c r="W29" s="101"/>
      <c r="X29" s="101"/>
      <c r="Y29" s="101"/>
      <c r="Z29" s="101"/>
      <c r="AA29" s="101"/>
      <c r="AB29" s="101"/>
      <c r="AC29" s="101"/>
      <c r="AD29" s="101"/>
      <c r="AE29" s="101"/>
    </row>
    <row r="30" spans="1:31" s="2" customFormat="1" ht="6.95" customHeight="1">
      <c r="A30" s="34"/>
      <c r="B30" s="35"/>
      <c r="C30" s="34"/>
      <c r="D30" s="34"/>
      <c r="E30" s="34"/>
      <c r="F30" s="34"/>
      <c r="G30" s="34"/>
      <c r="H30" s="34"/>
      <c r="I30" s="34"/>
      <c r="J30" s="34"/>
      <c r="K30" s="34"/>
      <c r="L30" s="44"/>
      <c r="S30" s="34"/>
      <c r="T30" s="34"/>
      <c r="U30" s="34"/>
      <c r="V30" s="34"/>
      <c r="W30" s="34"/>
      <c r="X30" s="34"/>
      <c r="Y30" s="34"/>
      <c r="Z30" s="34"/>
      <c r="AA30" s="34"/>
      <c r="AB30" s="34"/>
      <c r="AC30" s="34"/>
      <c r="AD30" s="34"/>
      <c r="AE30" s="34"/>
    </row>
    <row r="31" spans="1:31" s="2" customFormat="1" ht="6.95" customHeight="1">
      <c r="A31" s="34"/>
      <c r="B31" s="35"/>
      <c r="C31" s="34"/>
      <c r="D31" s="68"/>
      <c r="E31" s="68"/>
      <c r="F31" s="68"/>
      <c r="G31" s="68"/>
      <c r="H31" s="68"/>
      <c r="I31" s="68"/>
      <c r="J31" s="68"/>
      <c r="K31" s="68"/>
      <c r="L31" s="44"/>
      <c r="S31" s="34"/>
      <c r="T31" s="34"/>
      <c r="U31" s="34"/>
      <c r="V31" s="34"/>
      <c r="W31" s="34"/>
      <c r="X31" s="34"/>
      <c r="Y31" s="34"/>
      <c r="Z31" s="34"/>
      <c r="AA31" s="34"/>
      <c r="AB31" s="34"/>
      <c r="AC31" s="34"/>
      <c r="AD31" s="34"/>
      <c r="AE31" s="34"/>
    </row>
    <row r="32" spans="1:31" s="2" customFormat="1" ht="25.35" customHeight="1">
      <c r="A32" s="34"/>
      <c r="B32" s="35"/>
      <c r="C32" s="34"/>
      <c r="D32" s="104" t="s">
        <v>32</v>
      </c>
      <c r="E32" s="34"/>
      <c r="F32" s="34"/>
      <c r="G32" s="34"/>
      <c r="H32" s="34"/>
      <c r="I32" s="34"/>
      <c r="J32" s="73">
        <f>ROUND(J120, 2)</f>
        <v>0</v>
      </c>
      <c r="K32" s="34"/>
      <c r="L32" s="44"/>
      <c r="S32" s="34"/>
      <c r="T32" s="34"/>
      <c r="U32" s="34"/>
      <c r="V32" s="34"/>
      <c r="W32" s="34"/>
      <c r="X32" s="34"/>
      <c r="Y32" s="34"/>
      <c r="Z32" s="34"/>
      <c r="AA32" s="34"/>
      <c r="AB32" s="34"/>
      <c r="AC32" s="34"/>
      <c r="AD32" s="34"/>
      <c r="AE32" s="34"/>
    </row>
    <row r="33" spans="1:31" s="2" customFormat="1" ht="6.95" customHeight="1">
      <c r="A33" s="34"/>
      <c r="B33" s="35"/>
      <c r="C33" s="34"/>
      <c r="D33" s="68"/>
      <c r="E33" s="68"/>
      <c r="F33" s="68"/>
      <c r="G33" s="68"/>
      <c r="H33" s="68"/>
      <c r="I33" s="68"/>
      <c r="J33" s="68"/>
      <c r="K33" s="68"/>
      <c r="L33" s="44"/>
      <c r="S33" s="34"/>
      <c r="T33" s="34"/>
      <c r="U33" s="34"/>
      <c r="V33" s="34"/>
      <c r="W33" s="34"/>
      <c r="X33" s="34"/>
      <c r="Y33" s="34"/>
      <c r="Z33" s="34"/>
      <c r="AA33" s="34"/>
      <c r="AB33" s="34"/>
      <c r="AC33" s="34"/>
      <c r="AD33" s="34"/>
      <c r="AE33" s="34"/>
    </row>
    <row r="34" spans="1:31" s="2" customFormat="1" ht="14.45" customHeight="1">
      <c r="A34" s="34"/>
      <c r="B34" s="35"/>
      <c r="C34" s="34"/>
      <c r="D34" s="34"/>
      <c r="E34" s="34"/>
      <c r="F34" s="38" t="s">
        <v>34</v>
      </c>
      <c r="G34" s="34"/>
      <c r="H34" s="34"/>
      <c r="I34" s="38" t="s">
        <v>33</v>
      </c>
      <c r="J34" s="38" t="s">
        <v>35</v>
      </c>
      <c r="K34" s="34"/>
      <c r="L34" s="44"/>
      <c r="S34" s="34"/>
      <c r="T34" s="34"/>
      <c r="U34" s="34"/>
      <c r="V34" s="34"/>
      <c r="W34" s="34"/>
      <c r="X34" s="34"/>
      <c r="Y34" s="34"/>
      <c r="Z34" s="34"/>
      <c r="AA34" s="34"/>
      <c r="AB34" s="34"/>
      <c r="AC34" s="34"/>
      <c r="AD34" s="34"/>
      <c r="AE34" s="34"/>
    </row>
    <row r="35" spans="1:31" s="2" customFormat="1" ht="14.45" customHeight="1">
      <c r="A35" s="34"/>
      <c r="B35" s="35"/>
      <c r="C35" s="34"/>
      <c r="D35" s="105" t="s">
        <v>36</v>
      </c>
      <c r="E35" s="29" t="s">
        <v>37</v>
      </c>
      <c r="F35" s="106">
        <f>ROUND((SUM(BE120:BE121)),  2)</f>
        <v>0</v>
      </c>
      <c r="G35" s="34"/>
      <c r="H35" s="34"/>
      <c r="I35" s="107">
        <v>0.21</v>
      </c>
      <c r="J35" s="106">
        <f>ROUND(((SUM(BE120:BE121))*I35),  2)</f>
        <v>0</v>
      </c>
      <c r="K35" s="34"/>
      <c r="L35" s="44"/>
      <c r="S35" s="34"/>
      <c r="T35" s="34"/>
      <c r="U35" s="34"/>
      <c r="V35" s="34"/>
      <c r="W35" s="34"/>
      <c r="X35" s="34"/>
      <c r="Y35" s="34"/>
      <c r="Z35" s="34"/>
      <c r="AA35" s="34"/>
      <c r="AB35" s="34"/>
      <c r="AC35" s="34"/>
      <c r="AD35" s="34"/>
      <c r="AE35" s="34"/>
    </row>
    <row r="36" spans="1:31" s="2" customFormat="1" ht="14.45" customHeight="1">
      <c r="A36" s="34"/>
      <c r="B36" s="35"/>
      <c r="C36" s="34"/>
      <c r="D36" s="34"/>
      <c r="E36" s="29" t="s">
        <v>38</v>
      </c>
      <c r="F36" s="106">
        <f>ROUND((SUM(BF120:BF121)),  2)</f>
        <v>0</v>
      </c>
      <c r="G36" s="34"/>
      <c r="H36" s="34"/>
      <c r="I36" s="107">
        <v>0.15</v>
      </c>
      <c r="J36" s="106">
        <f>ROUND(((SUM(BF120:BF121))*I36),  2)</f>
        <v>0</v>
      </c>
      <c r="K36" s="34"/>
      <c r="L36" s="44"/>
      <c r="S36" s="34"/>
      <c r="T36" s="34"/>
      <c r="U36" s="34"/>
      <c r="V36" s="34"/>
      <c r="W36" s="34"/>
      <c r="X36" s="34"/>
      <c r="Y36" s="34"/>
      <c r="Z36" s="34"/>
      <c r="AA36" s="34"/>
      <c r="AB36" s="34"/>
      <c r="AC36" s="34"/>
      <c r="AD36" s="34"/>
      <c r="AE36" s="34"/>
    </row>
    <row r="37" spans="1:31" s="2" customFormat="1" ht="14.45" hidden="1" customHeight="1">
      <c r="A37" s="34"/>
      <c r="B37" s="35"/>
      <c r="C37" s="34"/>
      <c r="D37" s="34"/>
      <c r="E37" s="29" t="s">
        <v>39</v>
      </c>
      <c r="F37" s="106">
        <f>ROUND((SUM(BG120:BG121)),  2)</f>
        <v>0</v>
      </c>
      <c r="G37" s="34"/>
      <c r="H37" s="34"/>
      <c r="I37" s="107">
        <v>0.21</v>
      </c>
      <c r="J37" s="106">
        <f>0</f>
        <v>0</v>
      </c>
      <c r="K37" s="34"/>
      <c r="L37" s="44"/>
      <c r="S37" s="34"/>
      <c r="T37" s="34"/>
      <c r="U37" s="34"/>
      <c r="V37" s="34"/>
      <c r="W37" s="34"/>
      <c r="X37" s="34"/>
      <c r="Y37" s="34"/>
      <c r="Z37" s="34"/>
      <c r="AA37" s="34"/>
      <c r="AB37" s="34"/>
      <c r="AC37" s="34"/>
      <c r="AD37" s="34"/>
      <c r="AE37" s="34"/>
    </row>
    <row r="38" spans="1:31" s="2" customFormat="1" ht="14.45" hidden="1" customHeight="1">
      <c r="A38" s="34"/>
      <c r="B38" s="35"/>
      <c r="C38" s="34"/>
      <c r="D38" s="34"/>
      <c r="E38" s="29" t="s">
        <v>40</v>
      </c>
      <c r="F38" s="106">
        <f>ROUND((SUM(BH120:BH121)),  2)</f>
        <v>0</v>
      </c>
      <c r="G38" s="34"/>
      <c r="H38" s="34"/>
      <c r="I38" s="107">
        <v>0.15</v>
      </c>
      <c r="J38" s="106">
        <f>0</f>
        <v>0</v>
      </c>
      <c r="K38" s="34"/>
      <c r="L38" s="44"/>
      <c r="S38" s="34"/>
      <c r="T38" s="34"/>
      <c r="U38" s="34"/>
      <c r="V38" s="34"/>
      <c r="W38" s="34"/>
      <c r="X38" s="34"/>
      <c r="Y38" s="34"/>
      <c r="Z38" s="34"/>
      <c r="AA38" s="34"/>
      <c r="AB38" s="34"/>
      <c r="AC38" s="34"/>
      <c r="AD38" s="34"/>
      <c r="AE38" s="34"/>
    </row>
    <row r="39" spans="1:31" s="2" customFormat="1" ht="14.45" hidden="1" customHeight="1">
      <c r="A39" s="34"/>
      <c r="B39" s="35"/>
      <c r="C39" s="34"/>
      <c r="D39" s="34"/>
      <c r="E39" s="29" t="s">
        <v>41</v>
      </c>
      <c r="F39" s="106">
        <f>ROUND((SUM(BI120:BI121)),  2)</f>
        <v>0</v>
      </c>
      <c r="G39" s="34"/>
      <c r="H39" s="34"/>
      <c r="I39" s="107">
        <v>0</v>
      </c>
      <c r="J39" s="106">
        <f>0</f>
        <v>0</v>
      </c>
      <c r="K39" s="34"/>
      <c r="L39" s="44"/>
      <c r="S39" s="34"/>
      <c r="T39" s="34"/>
      <c r="U39" s="34"/>
      <c r="V39" s="34"/>
      <c r="W39" s="34"/>
      <c r="X39" s="34"/>
      <c r="Y39" s="34"/>
      <c r="Z39" s="34"/>
      <c r="AA39" s="34"/>
      <c r="AB39" s="34"/>
      <c r="AC39" s="34"/>
      <c r="AD39" s="34"/>
      <c r="AE39" s="34"/>
    </row>
    <row r="40" spans="1:31" s="2" customFormat="1" ht="6.95" customHeight="1">
      <c r="A40" s="34"/>
      <c r="B40" s="35"/>
      <c r="C40" s="34"/>
      <c r="D40" s="34"/>
      <c r="E40" s="34"/>
      <c r="F40" s="34"/>
      <c r="G40" s="34"/>
      <c r="H40" s="34"/>
      <c r="I40" s="34"/>
      <c r="J40" s="34"/>
      <c r="K40" s="34"/>
      <c r="L40" s="44"/>
      <c r="S40" s="34"/>
      <c r="T40" s="34"/>
      <c r="U40" s="34"/>
      <c r="V40" s="34"/>
      <c r="W40" s="34"/>
      <c r="X40" s="34"/>
      <c r="Y40" s="34"/>
      <c r="Z40" s="34"/>
      <c r="AA40" s="34"/>
      <c r="AB40" s="34"/>
      <c r="AC40" s="34"/>
      <c r="AD40" s="34"/>
      <c r="AE40" s="34"/>
    </row>
    <row r="41" spans="1:31" s="2" customFormat="1" ht="25.35" customHeight="1">
      <c r="A41" s="34"/>
      <c r="B41" s="35"/>
      <c r="C41" s="108"/>
      <c r="D41" s="109" t="s">
        <v>42</v>
      </c>
      <c r="E41" s="62"/>
      <c r="F41" s="62"/>
      <c r="G41" s="110" t="s">
        <v>43</v>
      </c>
      <c r="H41" s="111" t="s">
        <v>44</v>
      </c>
      <c r="I41" s="62"/>
      <c r="J41" s="112">
        <f>SUM(J32:J39)</f>
        <v>0</v>
      </c>
      <c r="K41" s="113"/>
      <c r="L41" s="44"/>
      <c r="S41" s="34"/>
      <c r="T41" s="34"/>
      <c r="U41" s="34"/>
      <c r="V41" s="34"/>
      <c r="W41" s="34"/>
      <c r="X41" s="34"/>
      <c r="Y41" s="34"/>
      <c r="Z41" s="34"/>
      <c r="AA41" s="34"/>
      <c r="AB41" s="34"/>
      <c r="AC41" s="34"/>
      <c r="AD41" s="34"/>
      <c r="AE41" s="34"/>
    </row>
    <row r="42" spans="1:31" s="2" customFormat="1" ht="14.45" customHeight="1">
      <c r="A42" s="34"/>
      <c r="B42" s="35"/>
      <c r="C42" s="34"/>
      <c r="D42" s="34"/>
      <c r="E42" s="34"/>
      <c r="F42" s="34"/>
      <c r="G42" s="34"/>
      <c r="H42" s="34"/>
      <c r="I42" s="34"/>
      <c r="J42" s="34"/>
      <c r="K42" s="34"/>
      <c r="L42" s="44"/>
      <c r="S42" s="34"/>
      <c r="T42" s="34"/>
      <c r="U42" s="34"/>
      <c r="V42" s="34"/>
      <c r="W42" s="34"/>
      <c r="X42" s="34"/>
      <c r="Y42" s="34"/>
      <c r="Z42" s="34"/>
      <c r="AA42" s="34"/>
      <c r="AB42" s="34"/>
      <c r="AC42" s="34"/>
      <c r="AD42" s="34"/>
      <c r="AE42" s="34"/>
    </row>
    <row r="43" spans="1:31" s="1" customFormat="1" ht="14.45" customHeight="1">
      <c r="B43" s="22"/>
      <c r="L43" s="22"/>
    </row>
    <row r="44" spans="1:31" s="1" customFormat="1" ht="14.45" customHeight="1">
      <c r="B44" s="22"/>
      <c r="L44" s="22"/>
    </row>
    <row r="45" spans="1:31" s="1" customFormat="1" ht="14.45" customHeight="1">
      <c r="B45" s="22"/>
      <c r="L45" s="22"/>
    </row>
    <row r="46" spans="1:31" s="1" customFormat="1" ht="14.45" customHeight="1">
      <c r="B46" s="22"/>
      <c r="L46" s="22"/>
    </row>
    <row r="47" spans="1:31" s="1" customFormat="1" ht="14.45" customHeight="1">
      <c r="B47" s="22"/>
      <c r="L47" s="22"/>
    </row>
    <row r="48" spans="1:31" s="1" customFormat="1" ht="14.45" customHeight="1">
      <c r="B48" s="22"/>
      <c r="L48" s="22"/>
    </row>
    <row r="49" spans="1:31" s="1" customFormat="1" ht="14.45" customHeight="1">
      <c r="B49" s="22"/>
      <c r="L49" s="22"/>
    </row>
    <row r="50" spans="1:31" s="2" customFormat="1" ht="14.45" customHeight="1">
      <c r="B50" s="44"/>
      <c r="D50" s="45" t="s">
        <v>45</v>
      </c>
      <c r="E50" s="46"/>
      <c r="F50" s="46"/>
      <c r="G50" s="45" t="s">
        <v>46</v>
      </c>
      <c r="H50" s="46"/>
      <c r="I50" s="46"/>
      <c r="J50" s="46"/>
      <c r="K50" s="46"/>
      <c r="L50" s="44"/>
    </row>
    <row r="51" spans="1:31">
      <c r="B51" s="22"/>
      <c r="L51" s="22"/>
    </row>
    <row r="52" spans="1:31">
      <c r="B52" s="22"/>
      <c r="L52" s="22"/>
    </row>
    <row r="53" spans="1:31">
      <c r="B53" s="22"/>
      <c r="L53" s="22"/>
    </row>
    <row r="54" spans="1:31">
      <c r="B54" s="22"/>
      <c r="L54" s="22"/>
    </row>
    <row r="55" spans="1:31">
      <c r="B55" s="22"/>
      <c r="L55" s="22"/>
    </row>
    <row r="56" spans="1:31">
      <c r="B56" s="22"/>
      <c r="L56" s="22"/>
    </row>
    <row r="57" spans="1:31">
      <c r="B57" s="22"/>
      <c r="L57" s="22"/>
    </row>
    <row r="58" spans="1:31">
      <c r="B58" s="22"/>
      <c r="L58" s="22"/>
    </row>
    <row r="59" spans="1:31">
      <c r="B59" s="22"/>
      <c r="L59" s="22"/>
    </row>
    <row r="60" spans="1:31">
      <c r="B60" s="22"/>
      <c r="L60" s="22"/>
    </row>
    <row r="61" spans="1:31" s="2" customFormat="1" ht="12.75">
      <c r="A61" s="34"/>
      <c r="B61" s="35"/>
      <c r="C61" s="34"/>
      <c r="D61" s="47" t="s">
        <v>47</v>
      </c>
      <c r="E61" s="37"/>
      <c r="F61" s="114" t="s">
        <v>48</v>
      </c>
      <c r="G61" s="47" t="s">
        <v>47</v>
      </c>
      <c r="H61" s="37"/>
      <c r="I61" s="37"/>
      <c r="J61" s="115" t="s">
        <v>48</v>
      </c>
      <c r="K61" s="37"/>
      <c r="L61" s="44"/>
      <c r="S61" s="34"/>
      <c r="T61" s="34"/>
      <c r="U61" s="34"/>
      <c r="V61" s="34"/>
      <c r="W61" s="34"/>
      <c r="X61" s="34"/>
      <c r="Y61" s="34"/>
      <c r="Z61" s="34"/>
      <c r="AA61" s="34"/>
      <c r="AB61" s="34"/>
      <c r="AC61" s="34"/>
      <c r="AD61" s="34"/>
      <c r="AE61" s="34"/>
    </row>
    <row r="62" spans="1:31">
      <c r="B62" s="22"/>
      <c r="L62" s="22"/>
    </row>
    <row r="63" spans="1:31">
      <c r="B63" s="22"/>
      <c r="L63" s="22"/>
    </row>
    <row r="64" spans="1:31">
      <c r="B64" s="22"/>
      <c r="L64" s="22"/>
    </row>
    <row r="65" spans="1:31" s="2" customFormat="1" ht="12.75">
      <c r="A65" s="34"/>
      <c r="B65" s="35"/>
      <c r="C65" s="34"/>
      <c r="D65" s="45" t="s">
        <v>49</v>
      </c>
      <c r="E65" s="48"/>
      <c r="F65" s="48"/>
      <c r="G65" s="45" t="s">
        <v>50</v>
      </c>
      <c r="H65" s="48"/>
      <c r="I65" s="48"/>
      <c r="J65" s="48"/>
      <c r="K65" s="48"/>
      <c r="L65" s="44"/>
      <c r="S65" s="34"/>
      <c r="T65" s="34"/>
      <c r="U65" s="34"/>
      <c r="V65" s="34"/>
      <c r="W65" s="34"/>
      <c r="X65" s="34"/>
      <c r="Y65" s="34"/>
      <c r="Z65" s="34"/>
      <c r="AA65" s="34"/>
      <c r="AB65" s="34"/>
      <c r="AC65" s="34"/>
      <c r="AD65" s="34"/>
      <c r="AE65" s="34"/>
    </row>
    <row r="66" spans="1:31">
      <c r="B66" s="22"/>
      <c r="L66" s="22"/>
    </row>
    <row r="67" spans="1:31">
      <c r="B67" s="22"/>
      <c r="L67" s="22"/>
    </row>
    <row r="68" spans="1:31">
      <c r="B68" s="22"/>
      <c r="L68" s="22"/>
    </row>
    <row r="69" spans="1:31">
      <c r="B69" s="22"/>
      <c r="L69" s="22"/>
    </row>
    <row r="70" spans="1:31">
      <c r="B70" s="22"/>
      <c r="L70" s="22"/>
    </row>
    <row r="71" spans="1:31">
      <c r="B71" s="22"/>
      <c r="L71" s="22"/>
    </row>
    <row r="72" spans="1:31">
      <c r="B72" s="22"/>
      <c r="L72" s="22"/>
    </row>
    <row r="73" spans="1:31">
      <c r="B73" s="22"/>
      <c r="L73" s="22"/>
    </row>
    <row r="74" spans="1:31">
      <c r="B74" s="22"/>
      <c r="L74" s="22"/>
    </row>
    <row r="75" spans="1:31">
      <c r="B75" s="22"/>
      <c r="L75" s="22"/>
    </row>
    <row r="76" spans="1:31" s="2" customFormat="1" ht="12.75">
      <c r="A76" s="34"/>
      <c r="B76" s="35"/>
      <c r="C76" s="34"/>
      <c r="D76" s="47" t="s">
        <v>47</v>
      </c>
      <c r="E76" s="37"/>
      <c r="F76" s="114" t="s">
        <v>48</v>
      </c>
      <c r="G76" s="47" t="s">
        <v>47</v>
      </c>
      <c r="H76" s="37"/>
      <c r="I76" s="37"/>
      <c r="J76" s="115" t="s">
        <v>48</v>
      </c>
      <c r="K76" s="37"/>
      <c r="L76" s="44"/>
      <c r="S76" s="34"/>
      <c r="T76" s="34"/>
      <c r="U76" s="34"/>
      <c r="V76" s="34"/>
      <c r="W76" s="34"/>
      <c r="X76" s="34"/>
      <c r="Y76" s="34"/>
      <c r="Z76" s="34"/>
      <c r="AA76" s="34"/>
      <c r="AB76" s="34"/>
      <c r="AC76" s="34"/>
      <c r="AD76" s="34"/>
      <c r="AE76" s="34"/>
    </row>
    <row r="77" spans="1:31" s="2" customFormat="1" ht="14.45" customHeight="1">
      <c r="A77" s="34"/>
      <c r="B77" s="49"/>
      <c r="C77" s="50"/>
      <c r="D77" s="50"/>
      <c r="E77" s="50"/>
      <c r="F77" s="50"/>
      <c r="G77" s="50"/>
      <c r="H77" s="50"/>
      <c r="I77" s="50"/>
      <c r="J77" s="50"/>
      <c r="K77" s="50"/>
      <c r="L77" s="44"/>
      <c r="S77" s="34"/>
      <c r="T77" s="34"/>
      <c r="U77" s="34"/>
      <c r="V77" s="34"/>
      <c r="W77" s="34"/>
      <c r="X77" s="34"/>
      <c r="Y77" s="34"/>
      <c r="Z77" s="34"/>
      <c r="AA77" s="34"/>
      <c r="AB77" s="34"/>
      <c r="AC77" s="34"/>
      <c r="AD77" s="34"/>
      <c r="AE77" s="34"/>
    </row>
    <row r="81" spans="1:31" s="2" customFormat="1" ht="6.95" customHeight="1">
      <c r="A81" s="34"/>
      <c r="B81" s="51"/>
      <c r="C81" s="52"/>
      <c r="D81" s="52"/>
      <c r="E81" s="52"/>
      <c r="F81" s="52"/>
      <c r="G81" s="52"/>
      <c r="H81" s="52"/>
      <c r="I81" s="52"/>
      <c r="J81" s="52"/>
      <c r="K81" s="52"/>
      <c r="L81" s="44"/>
      <c r="S81" s="34"/>
      <c r="T81" s="34"/>
      <c r="U81" s="34"/>
      <c r="V81" s="34"/>
      <c r="W81" s="34"/>
      <c r="X81" s="34"/>
      <c r="Y81" s="34"/>
      <c r="Z81" s="34"/>
      <c r="AA81" s="34"/>
      <c r="AB81" s="34"/>
      <c r="AC81" s="34"/>
      <c r="AD81" s="34"/>
      <c r="AE81" s="34"/>
    </row>
    <row r="82" spans="1:31" s="2" customFormat="1" ht="24.95" customHeight="1">
      <c r="A82" s="34"/>
      <c r="B82" s="35"/>
      <c r="C82" s="23" t="s">
        <v>129</v>
      </c>
      <c r="D82" s="34"/>
      <c r="E82" s="34"/>
      <c r="F82" s="34"/>
      <c r="G82" s="34"/>
      <c r="H82" s="34"/>
      <c r="I82" s="34"/>
      <c r="J82" s="34"/>
      <c r="K82" s="34"/>
      <c r="L82" s="44"/>
      <c r="S82" s="34"/>
      <c r="T82" s="34"/>
      <c r="U82" s="34"/>
      <c r="V82" s="34"/>
      <c r="W82" s="34"/>
      <c r="X82" s="34"/>
      <c r="Y82" s="34"/>
      <c r="Z82" s="34"/>
      <c r="AA82" s="34"/>
      <c r="AB82" s="34"/>
      <c r="AC82" s="34"/>
      <c r="AD82" s="34"/>
      <c r="AE82" s="34"/>
    </row>
    <row r="83" spans="1:31" s="2" customFormat="1" ht="6.95" customHeight="1">
      <c r="A83" s="34"/>
      <c r="B83" s="35"/>
      <c r="C83" s="34"/>
      <c r="D83" s="34"/>
      <c r="E83" s="34"/>
      <c r="F83" s="34"/>
      <c r="G83" s="34"/>
      <c r="H83" s="34"/>
      <c r="I83" s="34"/>
      <c r="J83" s="34"/>
      <c r="K83" s="34"/>
      <c r="L83" s="44"/>
      <c r="S83" s="34"/>
      <c r="T83" s="34"/>
      <c r="U83" s="34"/>
      <c r="V83" s="34"/>
      <c r="W83" s="34"/>
      <c r="X83" s="34"/>
      <c r="Y83" s="34"/>
      <c r="Z83" s="34"/>
      <c r="AA83" s="34"/>
      <c r="AB83" s="34"/>
      <c r="AC83" s="34"/>
      <c r="AD83" s="34"/>
      <c r="AE83" s="34"/>
    </row>
    <row r="84" spans="1:31" s="2" customFormat="1" ht="12" customHeight="1">
      <c r="A84" s="34"/>
      <c r="B84" s="35"/>
      <c r="C84" s="29" t="s">
        <v>16</v>
      </c>
      <c r="D84" s="34"/>
      <c r="E84" s="34"/>
      <c r="F84" s="34"/>
      <c r="G84" s="34"/>
      <c r="H84" s="34"/>
      <c r="I84" s="34"/>
      <c r="J84" s="34"/>
      <c r="K84" s="34"/>
      <c r="L84" s="44"/>
      <c r="S84" s="34"/>
      <c r="T84" s="34"/>
      <c r="U84" s="34"/>
      <c r="V84" s="34"/>
      <c r="W84" s="34"/>
      <c r="X84" s="34"/>
      <c r="Y84" s="34"/>
      <c r="Z84" s="34"/>
      <c r="AA84" s="34"/>
      <c r="AB84" s="34"/>
      <c r="AC84" s="34"/>
      <c r="AD84" s="34"/>
      <c r="AE84" s="34"/>
    </row>
    <row r="85" spans="1:31" s="2" customFormat="1" ht="16.5" customHeight="1">
      <c r="A85" s="34"/>
      <c r="B85" s="35"/>
      <c r="C85" s="34"/>
      <c r="D85" s="34"/>
      <c r="E85" s="289" t="str">
        <f>E7</f>
        <v>Oprava kolejí výhybek a nástupišť v žst. Strážnice</v>
      </c>
      <c r="F85" s="290"/>
      <c r="G85" s="290"/>
      <c r="H85" s="290"/>
      <c r="I85" s="34"/>
      <c r="J85" s="34"/>
      <c r="K85" s="34"/>
      <c r="L85" s="44"/>
      <c r="S85" s="34"/>
      <c r="T85" s="34"/>
      <c r="U85" s="34"/>
      <c r="V85" s="34"/>
      <c r="W85" s="34"/>
      <c r="X85" s="34"/>
      <c r="Y85" s="34"/>
      <c r="Z85" s="34"/>
      <c r="AA85" s="34"/>
      <c r="AB85" s="34"/>
      <c r="AC85" s="34"/>
      <c r="AD85" s="34"/>
      <c r="AE85" s="34"/>
    </row>
    <row r="86" spans="1:31" s="1" customFormat="1" ht="12" customHeight="1">
      <c r="B86" s="22"/>
      <c r="C86" s="29" t="s">
        <v>127</v>
      </c>
      <c r="L86" s="22"/>
    </row>
    <row r="87" spans="1:31" s="2" customFormat="1" ht="16.5" customHeight="1">
      <c r="A87" s="34"/>
      <c r="B87" s="35"/>
      <c r="C87" s="34"/>
      <c r="D87" s="34"/>
      <c r="E87" s="289" t="s">
        <v>2269</v>
      </c>
      <c r="F87" s="288"/>
      <c r="G87" s="288"/>
      <c r="H87" s="288"/>
      <c r="I87" s="34"/>
      <c r="J87" s="34"/>
      <c r="K87" s="34"/>
      <c r="L87" s="44"/>
      <c r="S87" s="34"/>
      <c r="T87" s="34"/>
      <c r="U87" s="34"/>
      <c r="V87" s="34"/>
      <c r="W87" s="34"/>
      <c r="X87" s="34"/>
      <c r="Y87" s="34"/>
      <c r="Z87" s="34"/>
      <c r="AA87" s="34"/>
      <c r="AB87" s="34"/>
      <c r="AC87" s="34"/>
      <c r="AD87" s="34"/>
      <c r="AE87" s="34"/>
    </row>
    <row r="88" spans="1:31" s="2" customFormat="1" ht="12" customHeight="1">
      <c r="A88" s="34"/>
      <c r="B88" s="35"/>
      <c r="C88" s="29" t="s">
        <v>1442</v>
      </c>
      <c r="D88" s="34"/>
      <c r="E88" s="34"/>
      <c r="F88" s="34"/>
      <c r="G88" s="34"/>
      <c r="H88" s="34"/>
      <c r="I88" s="34"/>
      <c r="J88" s="34"/>
      <c r="K88" s="34"/>
      <c r="L88" s="44"/>
      <c r="S88" s="34"/>
      <c r="T88" s="34"/>
      <c r="U88" s="34"/>
      <c r="V88" s="34"/>
      <c r="W88" s="34"/>
      <c r="X88" s="34"/>
      <c r="Y88" s="34"/>
      <c r="Z88" s="34"/>
      <c r="AA88" s="34"/>
      <c r="AB88" s="34"/>
      <c r="AC88" s="34"/>
      <c r="AD88" s="34"/>
      <c r="AE88" s="34"/>
    </row>
    <row r="89" spans="1:31" s="2" customFormat="1" ht="16.5" customHeight="1">
      <c r="A89" s="34"/>
      <c r="B89" s="35"/>
      <c r="C89" s="34"/>
      <c r="D89" s="34"/>
      <c r="E89" s="285" t="str">
        <f>E11</f>
        <v>2 - VON zajištěné investorem</v>
      </c>
      <c r="F89" s="288"/>
      <c r="G89" s="288"/>
      <c r="H89" s="288"/>
      <c r="I89" s="34"/>
      <c r="J89" s="34"/>
      <c r="K89" s="34"/>
      <c r="L89" s="44"/>
      <c r="S89" s="34"/>
      <c r="T89" s="34"/>
      <c r="U89" s="34"/>
      <c r="V89" s="34"/>
      <c r="W89" s="34"/>
      <c r="X89" s="34"/>
      <c r="Y89" s="34"/>
      <c r="Z89" s="34"/>
      <c r="AA89" s="34"/>
      <c r="AB89" s="34"/>
      <c r="AC89" s="34"/>
      <c r="AD89" s="34"/>
      <c r="AE89" s="34"/>
    </row>
    <row r="90" spans="1:31" s="2" customFormat="1" ht="6.95" customHeight="1">
      <c r="A90" s="34"/>
      <c r="B90" s="35"/>
      <c r="C90" s="34"/>
      <c r="D90" s="34"/>
      <c r="E90" s="34"/>
      <c r="F90" s="34"/>
      <c r="G90" s="34"/>
      <c r="H90" s="34"/>
      <c r="I90" s="34"/>
      <c r="J90" s="34"/>
      <c r="K90" s="34"/>
      <c r="L90" s="44"/>
      <c r="S90" s="34"/>
      <c r="T90" s="34"/>
      <c r="U90" s="34"/>
      <c r="V90" s="34"/>
      <c r="W90" s="34"/>
      <c r="X90" s="34"/>
      <c r="Y90" s="34"/>
      <c r="Z90" s="34"/>
      <c r="AA90" s="34"/>
      <c r="AB90" s="34"/>
      <c r="AC90" s="34"/>
      <c r="AD90" s="34"/>
      <c r="AE90" s="34"/>
    </row>
    <row r="91" spans="1:31" s="2" customFormat="1" ht="12" customHeight="1">
      <c r="A91" s="34"/>
      <c r="B91" s="35"/>
      <c r="C91" s="29" t="s">
        <v>20</v>
      </c>
      <c r="D91" s="34"/>
      <c r="E91" s="34"/>
      <c r="F91" s="27" t="str">
        <f>F14</f>
        <v xml:space="preserve"> </v>
      </c>
      <c r="G91" s="34"/>
      <c r="H91" s="34"/>
      <c r="I91" s="29" t="s">
        <v>22</v>
      </c>
      <c r="J91" s="57">
        <f>IF(J14="","",J14)</f>
        <v>45072</v>
      </c>
      <c r="K91" s="34"/>
      <c r="L91" s="44"/>
      <c r="S91" s="34"/>
      <c r="T91" s="34"/>
      <c r="U91" s="34"/>
      <c r="V91" s="34"/>
      <c r="W91" s="34"/>
      <c r="X91" s="34"/>
      <c r="Y91" s="34"/>
      <c r="Z91" s="34"/>
      <c r="AA91" s="34"/>
      <c r="AB91" s="34"/>
      <c r="AC91" s="34"/>
      <c r="AD91" s="34"/>
      <c r="AE91" s="34"/>
    </row>
    <row r="92" spans="1:31" s="2" customFormat="1" ht="6.95" customHeight="1">
      <c r="A92" s="34"/>
      <c r="B92" s="35"/>
      <c r="C92" s="34"/>
      <c r="D92" s="34"/>
      <c r="E92" s="34"/>
      <c r="F92" s="34"/>
      <c r="G92" s="34"/>
      <c r="H92" s="34"/>
      <c r="I92" s="34"/>
      <c r="J92" s="34"/>
      <c r="K92" s="34"/>
      <c r="L92" s="44"/>
      <c r="S92" s="34"/>
      <c r="T92" s="34"/>
      <c r="U92" s="34"/>
      <c r="V92" s="34"/>
      <c r="W92" s="34"/>
      <c r="X92" s="34"/>
      <c r="Y92" s="34"/>
      <c r="Z92" s="34"/>
      <c r="AA92" s="34"/>
      <c r="AB92" s="34"/>
      <c r="AC92" s="34"/>
      <c r="AD92" s="34"/>
      <c r="AE92" s="34"/>
    </row>
    <row r="93" spans="1:31" s="2" customFormat="1" ht="15.2" customHeight="1">
      <c r="A93" s="34"/>
      <c r="B93" s="35"/>
      <c r="C93" s="29" t="s">
        <v>23</v>
      </c>
      <c r="D93" s="34"/>
      <c r="E93" s="34"/>
      <c r="F93" s="27" t="str">
        <f>E17</f>
        <v xml:space="preserve"> </v>
      </c>
      <c r="G93" s="34"/>
      <c r="H93" s="34"/>
      <c r="I93" s="29" t="s">
        <v>28</v>
      </c>
      <c r="J93" s="32" t="str">
        <f>E23</f>
        <v xml:space="preserve"> </v>
      </c>
      <c r="K93" s="34"/>
      <c r="L93" s="44"/>
      <c r="S93" s="34"/>
      <c r="T93" s="34"/>
      <c r="U93" s="34"/>
      <c r="V93" s="34"/>
      <c r="W93" s="34"/>
      <c r="X93" s="34"/>
      <c r="Y93" s="34"/>
      <c r="Z93" s="34"/>
      <c r="AA93" s="34"/>
      <c r="AB93" s="34"/>
      <c r="AC93" s="34"/>
      <c r="AD93" s="34"/>
      <c r="AE93" s="34"/>
    </row>
    <row r="94" spans="1:31" s="2" customFormat="1" ht="15.2" customHeight="1">
      <c r="A94" s="34"/>
      <c r="B94" s="35"/>
      <c r="C94" s="29" t="s">
        <v>26</v>
      </c>
      <c r="D94" s="34"/>
      <c r="E94" s="34"/>
      <c r="F94" s="27" t="str">
        <f>IF(E20="","",E20)</f>
        <v>Vyplň údaj</v>
      </c>
      <c r="G94" s="34"/>
      <c r="H94" s="34"/>
      <c r="I94" s="29" t="s">
        <v>30</v>
      </c>
      <c r="J94" s="32" t="str">
        <f>E26</f>
        <v xml:space="preserve"> </v>
      </c>
      <c r="K94" s="34"/>
      <c r="L94" s="44"/>
      <c r="S94" s="34"/>
      <c r="T94" s="34"/>
      <c r="U94" s="34"/>
      <c r="V94" s="34"/>
      <c r="W94" s="34"/>
      <c r="X94" s="34"/>
      <c r="Y94" s="34"/>
      <c r="Z94" s="34"/>
      <c r="AA94" s="34"/>
      <c r="AB94" s="34"/>
      <c r="AC94" s="34"/>
      <c r="AD94" s="34"/>
      <c r="AE94" s="34"/>
    </row>
    <row r="95" spans="1:31" s="2" customFormat="1" ht="10.35" customHeight="1">
      <c r="A95" s="34"/>
      <c r="B95" s="35"/>
      <c r="C95" s="34"/>
      <c r="D95" s="34"/>
      <c r="E95" s="34"/>
      <c r="F95" s="34"/>
      <c r="G95" s="34"/>
      <c r="H95" s="34"/>
      <c r="I95" s="34"/>
      <c r="J95" s="34"/>
      <c r="K95" s="34"/>
      <c r="L95" s="44"/>
      <c r="S95" s="34"/>
      <c r="T95" s="34"/>
      <c r="U95" s="34"/>
      <c r="V95" s="34"/>
      <c r="W95" s="34"/>
      <c r="X95" s="34"/>
      <c r="Y95" s="34"/>
      <c r="Z95" s="34"/>
      <c r="AA95" s="34"/>
      <c r="AB95" s="34"/>
      <c r="AC95" s="34"/>
      <c r="AD95" s="34"/>
      <c r="AE95" s="34"/>
    </row>
    <row r="96" spans="1:31" s="2" customFormat="1" ht="29.25" customHeight="1">
      <c r="A96" s="34"/>
      <c r="B96" s="35"/>
      <c r="C96" s="116" t="s">
        <v>130</v>
      </c>
      <c r="D96" s="108"/>
      <c r="E96" s="108"/>
      <c r="F96" s="108"/>
      <c r="G96" s="108"/>
      <c r="H96" s="108"/>
      <c r="I96" s="108"/>
      <c r="J96" s="117" t="s">
        <v>131</v>
      </c>
      <c r="K96" s="108"/>
      <c r="L96" s="44"/>
      <c r="S96" s="34"/>
      <c r="T96" s="34"/>
      <c r="U96" s="34"/>
      <c r="V96" s="34"/>
      <c r="W96" s="34"/>
      <c r="X96" s="34"/>
      <c r="Y96" s="34"/>
      <c r="Z96" s="34"/>
      <c r="AA96" s="34"/>
      <c r="AB96" s="34"/>
      <c r="AC96" s="34"/>
      <c r="AD96" s="34"/>
      <c r="AE96" s="34"/>
    </row>
    <row r="97" spans="1:47" s="2" customFormat="1" ht="10.35" customHeight="1">
      <c r="A97" s="34"/>
      <c r="B97" s="35"/>
      <c r="C97" s="34"/>
      <c r="D97" s="34"/>
      <c r="E97" s="34"/>
      <c r="F97" s="34"/>
      <c r="G97" s="34"/>
      <c r="H97" s="34"/>
      <c r="I97" s="34"/>
      <c r="J97" s="34"/>
      <c r="K97" s="34"/>
      <c r="L97" s="44"/>
      <c r="S97" s="34"/>
      <c r="T97" s="34"/>
      <c r="U97" s="34"/>
      <c r="V97" s="34"/>
      <c r="W97" s="34"/>
      <c r="X97" s="34"/>
      <c r="Y97" s="34"/>
      <c r="Z97" s="34"/>
      <c r="AA97" s="34"/>
      <c r="AB97" s="34"/>
      <c r="AC97" s="34"/>
      <c r="AD97" s="34"/>
      <c r="AE97" s="34"/>
    </row>
    <row r="98" spans="1:47" s="2" customFormat="1" ht="22.9" customHeight="1">
      <c r="A98" s="34"/>
      <c r="B98" s="35"/>
      <c r="C98" s="118" t="s">
        <v>132</v>
      </c>
      <c r="D98" s="34"/>
      <c r="E98" s="34"/>
      <c r="F98" s="34"/>
      <c r="G98" s="34"/>
      <c r="H98" s="34"/>
      <c r="I98" s="34"/>
      <c r="J98" s="73">
        <f>J120</f>
        <v>0</v>
      </c>
      <c r="K98" s="34"/>
      <c r="L98" s="44"/>
      <c r="S98" s="34"/>
      <c r="T98" s="34"/>
      <c r="U98" s="34"/>
      <c r="V98" s="34"/>
      <c r="W98" s="34"/>
      <c r="X98" s="34"/>
      <c r="Y98" s="34"/>
      <c r="Z98" s="34"/>
      <c r="AA98" s="34"/>
      <c r="AB98" s="34"/>
      <c r="AC98" s="34"/>
      <c r="AD98" s="34"/>
      <c r="AE98" s="34"/>
      <c r="AU98" s="19" t="s">
        <v>133</v>
      </c>
    </row>
    <row r="99" spans="1:47" s="2" customFormat="1" ht="21.75" customHeight="1">
      <c r="A99" s="34"/>
      <c r="B99" s="35"/>
      <c r="C99" s="34"/>
      <c r="D99" s="34"/>
      <c r="E99" s="34"/>
      <c r="F99" s="34"/>
      <c r="G99" s="34"/>
      <c r="H99" s="34"/>
      <c r="I99" s="34"/>
      <c r="J99" s="34"/>
      <c r="K99" s="34"/>
      <c r="L99" s="44"/>
      <c r="S99" s="34"/>
      <c r="T99" s="34"/>
      <c r="U99" s="34"/>
      <c r="V99" s="34"/>
      <c r="W99" s="34"/>
      <c r="X99" s="34"/>
      <c r="Y99" s="34"/>
      <c r="Z99" s="34"/>
      <c r="AA99" s="34"/>
      <c r="AB99" s="34"/>
      <c r="AC99" s="34"/>
      <c r="AD99" s="34"/>
      <c r="AE99" s="34"/>
    </row>
    <row r="100" spans="1:47" s="2" customFormat="1" ht="6.95" customHeight="1">
      <c r="A100" s="34"/>
      <c r="B100" s="49"/>
      <c r="C100" s="50"/>
      <c r="D100" s="50"/>
      <c r="E100" s="50"/>
      <c r="F100" s="50"/>
      <c r="G100" s="50"/>
      <c r="H100" s="50"/>
      <c r="I100" s="50"/>
      <c r="J100" s="50"/>
      <c r="K100" s="50"/>
      <c r="L100" s="44"/>
      <c r="S100" s="34"/>
      <c r="T100" s="34"/>
      <c r="U100" s="34"/>
      <c r="V100" s="34"/>
      <c r="W100" s="34"/>
      <c r="X100" s="34"/>
      <c r="Y100" s="34"/>
      <c r="Z100" s="34"/>
      <c r="AA100" s="34"/>
      <c r="AB100" s="34"/>
      <c r="AC100" s="34"/>
      <c r="AD100" s="34"/>
      <c r="AE100" s="34"/>
    </row>
    <row r="104" spans="1:47" s="2" customFormat="1" ht="6.95" customHeight="1">
      <c r="A104" s="34"/>
      <c r="B104" s="51"/>
      <c r="C104" s="52"/>
      <c r="D104" s="52"/>
      <c r="E104" s="52"/>
      <c r="F104" s="52"/>
      <c r="G104" s="52"/>
      <c r="H104" s="52"/>
      <c r="I104" s="52"/>
      <c r="J104" s="52"/>
      <c r="K104" s="52"/>
      <c r="L104" s="44"/>
      <c r="S104" s="34"/>
      <c r="T104" s="34"/>
      <c r="U104" s="34"/>
      <c r="V104" s="34"/>
      <c r="W104" s="34"/>
      <c r="X104" s="34"/>
      <c r="Y104" s="34"/>
      <c r="Z104" s="34"/>
      <c r="AA104" s="34"/>
      <c r="AB104" s="34"/>
      <c r="AC104" s="34"/>
      <c r="AD104" s="34"/>
      <c r="AE104" s="34"/>
    </row>
    <row r="105" spans="1:47" s="2" customFormat="1" ht="24.95" customHeight="1">
      <c r="A105" s="34"/>
      <c r="B105" s="35"/>
      <c r="C105" s="23" t="s">
        <v>137</v>
      </c>
      <c r="D105" s="34"/>
      <c r="E105" s="34"/>
      <c r="F105" s="34"/>
      <c r="G105" s="34"/>
      <c r="H105" s="34"/>
      <c r="I105" s="34"/>
      <c r="J105" s="34"/>
      <c r="K105" s="34"/>
      <c r="L105" s="44"/>
      <c r="S105" s="34"/>
      <c r="T105" s="34"/>
      <c r="U105" s="34"/>
      <c r="V105" s="34"/>
      <c r="W105" s="34"/>
      <c r="X105" s="34"/>
      <c r="Y105" s="34"/>
      <c r="Z105" s="34"/>
      <c r="AA105" s="34"/>
      <c r="AB105" s="34"/>
      <c r="AC105" s="34"/>
      <c r="AD105" s="34"/>
      <c r="AE105" s="34"/>
    </row>
    <row r="106" spans="1:47" s="2" customFormat="1" ht="6.95" customHeight="1">
      <c r="A106" s="34"/>
      <c r="B106" s="35"/>
      <c r="C106" s="34"/>
      <c r="D106" s="34"/>
      <c r="E106" s="34"/>
      <c r="F106" s="34"/>
      <c r="G106" s="34"/>
      <c r="H106" s="34"/>
      <c r="I106" s="34"/>
      <c r="J106" s="34"/>
      <c r="K106" s="34"/>
      <c r="L106" s="44"/>
      <c r="S106" s="34"/>
      <c r="T106" s="34"/>
      <c r="U106" s="34"/>
      <c r="V106" s="34"/>
      <c r="W106" s="34"/>
      <c r="X106" s="34"/>
      <c r="Y106" s="34"/>
      <c r="Z106" s="34"/>
      <c r="AA106" s="34"/>
      <c r="AB106" s="34"/>
      <c r="AC106" s="34"/>
      <c r="AD106" s="34"/>
      <c r="AE106" s="34"/>
    </row>
    <row r="107" spans="1:47" s="2" customFormat="1" ht="12" customHeight="1">
      <c r="A107" s="34"/>
      <c r="B107" s="35"/>
      <c r="C107" s="29" t="s">
        <v>16</v>
      </c>
      <c r="D107" s="34"/>
      <c r="E107" s="34"/>
      <c r="F107" s="34"/>
      <c r="G107" s="34"/>
      <c r="H107" s="34"/>
      <c r="I107" s="34"/>
      <c r="J107" s="34"/>
      <c r="K107" s="34"/>
      <c r="L107" s="44"/>
      <c r="S107" s="34"/>
      <c r="T107" s="34"/>
      <c r="U107" s="34"/>
      <c r="V107" s="34"/>
      <c r="W107" s="34"/>
      <c r="X107" s="34"/>
      <c r="Y107" s="34"/>
      <c r="Z107" s="34"/>
      <c r="AA107" s="34"/>
      <c r="AB107" s="34"/>
      <c r="AC107" s="34"/>
      <c r="AD107" s="34"/>
      <c r="AE107" s="34"/>
    </row>
    <row r="108" spans="1:47" s="2" customFormat="1" ht="16.5" customHeight="1">
      <c r="A108" s="34"/>
      <c r="B108" s="35"/>
      <c r="C108" s="34"/>
      <c r="D108" s="34"/>
      <c r="E108" s="289" t="str">
        <f>E7</f>
        <v>Oprava kolejí výhybek a nástupišť v žst. Strážnice</v>
      </c>
      <c r="F108" s="290"/>
      <c r="G108" s="290"/>
      <c r="H108" s="290"/>
      <c r="I108" s="34"/>
      <c r="J108" s="34"/>
      <c r="K108" s="34"/>
      <c r="L108" s="44"/>
      <c r="S108" s="34"/>
      <c r="T108" s="34"/>
      <c r="U108" s="34"/>
      <c r="V108" s="34"/>
      <c r="W108" s="34"/>
      <c r="X108" s="34"/>
      <c r="Y108" s="34"/>
      <c r="Z108" s="34"/>
      <c r="AA108" s="34"/>
      <c r="AB108" s="34"/>
      <c r="AC108" s="34"/>
      <c r="AD108" s="34"/>
      <c r="AE108" s="34"/>
    </row>
    <row r="109" spans="1:47" s="1" customFormat="1" ht="12" customHeight="1">
      <c r="B109" s="22"/>
      <c r="C109" s="29" t="s">
        <v>127</v>
      </c>
      <c r="L109" s="22"/>
    </row>
    <row r="110" spans="1:47" s="2" customFormat="1" ht="16.5" customHeight="1">
      <c r="A110" s="34"/>
      <c r="B110" s="35"/>
      <c r="C110" s="34"/>
      <c r="D110" s="34"/>
      <c r="E110" s="289" t="s">
        <v>2269</v>
      </c>
      <c r="F110" s="288"/>
      <c r="G110" s="288"/>
      <c r="H110" s="288"/>
      <c r="I110" s="34"/>
      <c r="J110" s="34"/>
      <c r="K110" s="34"/>
      <c r="L110" s="44"/>
      <c r="S110" s="34"/>
      <c r="T110" s="34"/>
      <c r="U110" s="34"/>
      <c r="V110" s="34"/>
      <c r="W110" s="34"/>
      <c r="X110" s="34"/>
      <c r="Y110" s="34"/>
      <c r="Z110" s="34"/>
      <c r="AA110" s="34"/>
      <c r="AB110" s="34"/>
      <c r="AC110" s="34"/>
      <c r="AD110" s="34"/>
      <c r="AE110" s="34"/>
    </row>
    <row r="111" spans="1:47" s="2" customFormat="1" ht="12" customHeight="1">
      <c r="A111" s="34"/>
      <c r="B111" s="35"/>
      <c r="C111" s="29" t="s">
        <v>1442</v>
      </c>
      <c r="D111" s="34"/>
      <c r="E111" s="34"/>
      <c r="F111" s="34"/>
      <c r="G111" s="34"/>
      <c r="H111" s="34"/>
      <c r="I111" s="34"/>
      <c r="J111" s="34"/>
      <c r="K111" s="34"/>
      <c r="L111" s="44"/>
      <c r="S111" s="34"/>
      <c r="T111" s="34"/>
      <c r="U111" s="34"/>
      <c r="V111" s="34"/>
      <c r="W111" s="34"/>
      <c r="X111" s="34"/>
      <c r="Y111" s="34"/>
      <c r="Z111" s="34"/>
      <c r="AA111" s="34"/>
      <c r="AB111" s="34"/>
      <c r="AC111" s="34"/>
      <c r="AD111" s="34"/>
      <c r="AE111" s="34"/>
    </row>
    <row r="112" spans="1:47" s="2" customFormat="1" ht="16.5" customHeight="1">
      <c r="A112" s="34"/>
      <c r="B112" s="35"/>
      <c r="C112" s="34"/>
      <c r="D112" s="34"/>
      <c r="E112" s="285" t="str">
        <f>E11</f>
        <v>2 - VON zajištěné investorem</v>
      </c>
      <c r="F112" s="288"/>
      <c r="G112" s="288"/>
      <c r="H112" s="288"/>
      <c r="I112" s="34"/>
      <c r="J112" s="34"/>
      <c r="K112" s="34"/>
      <c r="L112" s="44"/>
      <c r="S112" s="34"/>
      <c r="T112" s="34"/>
      <c r="U112" s="34"/>
      <c r="V112" s="34"/>
      <c r="W112" s="34"/>
      <c r="X112" s="34"/>
      <c r="Y112" s="34"/>
      <c r="Z112" s="34"/>
      <c r="AA112" s="34"/>
      <c r="AB112" s="34"/>
      <c r="AC112" s="34"/>
      <c r="AD112" s="34"/>
      <c r="AE112" s="34"/>
    </row>
    <row r="113" spans="1:65" s="2" customFormat="1" ht="6.95" customHeight="1">
      <c r="A113" s="34"/>
      <c r="B113" s="35"/>
      <c r="C113" s="34"/>
      <c r="D113" s="34"/>
      <c r="E113" s="34"/>
      <c r="F113" s="34"/>
      <c r="G113" s="34"/>
      <c r="H113" s="34"/>
      <c r="I113" s="34"/>
      <c r="J113" s="34"/>
      <c r="K113" s="34"/>
      <c r="L113" s="44"/>
      <c r="S113" s="34"/>
      <c r="T113" s="34"/>
      <c r="U113" s="34"/>
      <c r="V113" s="34"/>
      <c r="W113" s="34"/>
      <c r="X113" s="34"/>
      <c r="Y113" s="34"/>
      <c r="Z113" s="34"/>
      <c r="AA113" s="34"/>
      <c r="AB113" s="34"/>
      <c r="AC113" s="34"/>
      <c r="AD113" s="34"/>
      <c r="AE113" s="34"/>
    </row>
    <row r="114" spans="1:65" s="2" customFormat="1" ht="12" customHeight="1">
      <c r="A114" s="34"/>
      <c r="B114" s="35"/>
      <c r="C114" s="29" t="s">
        <v>20</v>
      </c>
      <c r="D114" s="34"/>
      <c r="E114" s="34"/>
      <c r="F114" s="27" t="str">
        <f>F14</f>
        <v xml:space="preserve"> </v>
      </c>
      <c r="G114" s="34"/>
      <c r="H114" s="34"/>
      <c r="I114" s="29" t="s">
        <v>22</v>
      </c>
      <c r="J114" s="57">
        <f>IF(J14="","",J14)</f>
        <v>45072</v>
      </c>
      <c r="K114" s="34"/>
      <c r="L114" s="44"/>
      <c r="S114" s="34"/>
      <c r="T114" s="34"/>
      <c r="U114" s="34"/>
      <c r="V114" s="34"/>
      <c r="W114" s="34"/>
      <c r="X114" s="34"/>
      <c r="Y114" s="34"/>
      <c r="Z114" s="34"/>
      <c r="AA114" s="34"/>
      <c r="AB114" s="34"/>
      <c r="AC114" s="34"/>
      <c r="AD114" s="34"/>
      <c r="AE114" s="34"/>
    </row>
    <row r="115" spans="1:65" s="2" customFormat="1" ht="6.95" customHeight="1">
      <c r="A115" s="34"/>
      <c r="B115" s="35"/>
      <c r="C115" s="34"/>
      <c r="D115" s="34"/>
      <c r="E115" s="34"/>
      <c r="F115" s="34"/>
      <c r="G115" s="34"/>
      <c r="H115" s="34"/>
      <c r="I115" s="34"/>
      <c r="J115" s="34"/>
      <c r="K115" s="34"/>
      <c r="L115" s="44"/>
      <c r="S115" s="34"/>
      <c r="T115" s="34"/>
      <c r="U115" s="34"/>
      <c r="V115" s="34"/>
      <c r="W115" s="34"/>
      <c r="X115" s="34"/>
      <c r="Y115" s="34"/>
      <c r="Z115" s="34"/>
      <c r="AA115" s="34"/>
      <c r="AB115" s="34"/>
      <c r="AC115" s="34"/>
      <c r="AD115" s="34"/>
      <c r="AE115" s="34"/>
    </row>
    <row r="116" spans="1:65" s="2" customFormat="1" ht="15.2" customHeight="1">
      <c r="A116" s="34"/>
      <c r="B116" s="35"/>
      <c r="C116" s="29" t="s">
        <v>23</v>
      </c>
      <c r="D116" s="34"/>
      <c r="E116" s="34"/>
      <c r="F116" s="27" t="str">
        <f>E17</f>
        <v xml:space="preserve"> </v>
      </c>
      <c r="G116" s="34"/>
      <c r="H116" s="34"/>
      <c r="I116" s="29" t="s">
        <v>28</v>
      </c>
      <c r="J116" s="32" t="str">
        <f>E23</f>
        <v xml:space="preserve"> </v>
      </c>
      <c r="K116" s="34"/>
      <c r="L116" s="44"/>
      <c r="S116" s="34"/>
      <c r="T116" s="34"/>
      <c r="U116" s="34"/>
      <c r="V116" s="34"/>
      <c r="W116" s="34"/>
      <c r="X116" s="34"/>
      <c r="Y116" s="34"/>
      <c r="Z116" s="34"/>
      <c r="AA116" s="34"/>
      <c r="AB116" s="34"/>
      <c r="AC116" s="34"/>
      <c r="AD116" s="34"/>
      <c r="AE116" s="34"/>
    </row>
    <row r="117" spans="1:65" s="2" customFormat="1" ht="15.2" customHeight="1">
      <c r="A117" s="34"/>
      <c r="B117" s="35"/>
      <c r="C117" s="29" t="s">
        <v>26</v>
      </c>
      <c r="D117" s="34"/>
      <c r="E117" s="34"/>
      <c r="F117" s="27" t="str">
        <f>IF(E20="","",E20)</f>
        <v>Vyplň údaj</v>
      </c>
      <c r="G117" s="34"/>
      <c r="H117" s="34"/>
      <c r="I117" s="29" t="s">
        <v>30</v>
      </c>
      <c r="J117" s="32" t="str">
        <f>E26</f>
        <v xml:space="preserve"> </v>
      </c>
      <c r="K117" s="34"/>
      <c r="L117" s="44"/>
      <c r="S117" s="34"/>
      <c r="T117" s="34"/>
      <c r="U117" s="34"/>
      <c r="V117" s="34"/>
      <c r="W117" s="34"/>
      <c r="X117" s="34"/>
      <c r="Y117" s="34"/>
      <c r="Z117" s="34"/>
      <c r="AA117" s="34"/>
      <c r="AB117" s="34"/>
      <c r="AC117" s="34"/>
      <c r="AD117" s="34"/>
      <c r="AE117" s="34"/>
    </row>
    <row r="118" spans="1:65" s="2" customFormat="1" ht="10.35" customHeight="1">
      <c r="A118" s="34"/>
      <c r="B118" s="35"/>
      <c r="C118" s="34"/>
      <c r="D118" s="34"/>
      <c r="E118" s="34"/>
      <c r="F118" s="34"/>
      <c r="G118" s="34"/>
      <c r="H118" s="34"/>
      <c r="I118" s="34"/>
      <c r="J118" s="34"/>
      <c r="K118" s="34"/>
      <c r="L118" s="44"/>
      <c r="S118" s="34"/>
      <c r="T118" s="34"/>
      <c r="U118" s="34"/>
      <c r="V118" s="34"/>
      <c r="W118" s="34"/>
      <c r="X118" s="34"/>
      <c r="Y118" s="34"/>
      <c r="Z118" s="34"/>
      <c r="AA118" s="34"/>
      <c r="AB118" s="34"/>
      <c r="AC118" s="34"/>
      <c r="AD118" s="34"/>
      <c r="AE118" s="34"/>
    </row>
    <row r="119" spans="1:65" s="11" customFormat="1" ht="29.25" customHeight="1">
      <c r="A119" s="127"/>
      <c r="B119" s="128"/>
      <c r="C119" s="129" t="s">
        <v>138</v>
      </c>
      <c r="D119" s="130" t="s">
        <v>57</v>
      </c>
      <c r="E119" s="130" t="s">
        <v>53</v>
      </c>
      <c r="F119" s="130" t="s">
        <v>54</v>
      </c>
      <c r="G119" s="130" t="s">
        <v>139</v>
      </c>
      <c r="H119" s="130" t="s">
        <v>140</v>
      </c>
      <c r="I119" s="130" t="s">
        <v>141</v>
      </c>
      <c r="J119" s="131" t="s">
        <v>131</v>
      </c>
      <c r="K119" s="132" t="s">
        <v>142</v>
      </c>
      <c r="L119" s="133"/>
      <c r="M119" s="64" t="s">
        <v>1</v>
      </c>
      <c r="N119" s="65" t="s">
        <v>36</v>
      </c>
      <c r="O119" s="65" t="s">
        <v>143</v>
      </c>
      <c r="P119" s="65" t="s">
        <v>144</v>
      </c>
      <c r="Q119" s="65" t="s">
        <v>145</v>
      </c>
      <c r="R119" s="65" t="s">
        <v>146</v>
      </c>
      <c r="S119" s="65" t="s">
        <v>147</v>
      </c>
      <c r="T119" s="66" t="s">
        <v>148</v>
      </c>
      <c r="U119" s="127"/>
      <c r="V119" s="127"/>
      <c r="W119" s="127"/>
      <c r="X119" s="127"/>
      <c r="Y119" s="127"/>
      <c r="Z119" s="127"/>
      <c r="AA119" s="127"/>
      <c r="AB119" s="127"/>
      <c r="AC119" s="127"/>
      <c r="AD119" s="127"/>
      <c r="AE119" s="127"/>
    </row>
    <row r="120" spans="1:65" s="2" customFormat="1" ht="22.9" customHeight="1">
      <c r="A120" s="34"/>
      <c r="B120" s="35"/>
      <c r="C120" s="71" t="s">
        <v>149</v>
      </c>
      <c r="D120" s="34"/>
      <c r="E120" s="34"/>
      <c r="F120" s="34"/>
      <c r="G120" s="34"/>
      <c r="H120" s="34"/>
      <c r="I120" s="34"/>
      <c r="J120" s="134">
        <f>BK120</f>
        <v>0</v>
      </c>
      <c r="K120" s="34"/>
      <c r="L120" s="35"/>
      <c r="M120" s="67"/>
      <c r="N120" s="58"/>
      <c r="O120" s="68"/>
      <c r="P120" s="135">
        <f>P121</f>
        <v>0</v>
      </c>
      <c r="Q120" s="68"/>
      <c r="R120" s="135">
        <f>R121</f>
        <v>0</v>
      </c>
      <c r="S120" s="68"/>
      <c r="T120" s="136">
        <f>T121</f>
        <v>0</v>
      </c>
      <c r="U120" s="34"/>
      <c r="V120" s="34"/>
      <c r="W120" s="34"/>
      <c r="X120" s="34"/>
      <c r="Y120" s="34"/>
      <c r="Z120" s="34"/>
      <c r="AA120" s="34"/>
      <c r="AB120" s="34"/>
      <c r="AC120" s="34"/>
      <c r="AD120" s="34"/>
      <c r="AE120" s="34"/>
      <c r="AT120" s="19" t="s">
        <v>71</v>
      </c>
      <c r="AU120" s="19" t="s">
        <v>133</v>
      </c>
      <c r="BK120" s="137">
        <f>BK121</f>
        <v>0</v>
      </c>
    </row>
    <row r="121" spans="1:65" s="2" customFormat="1" ht="53.25" customHeight="1">
      <c r="A121" s="34"/>
      <c r="B121" s="151"/>
      <c r="C121" s="152" t="s">
        <v>80</v>
      </c>
      <c r="D121" s="152" t="s">
        <v>155</v>
      </c>
      <c r="E121" s="153" t="s">
        <v>2317</v>
      </c>
      <c r="F121" s="244" t="s">
        <v>2384</v>
      </c>
      <c r="G121" s="155" t="s">
        <v>1328</v>
      </c>
      <c r="H121" s="217"/>
      <c r="I121" s="157"/>
      <c r="J121" s="158">
        <f>ROUND(I121*H121,2)</f>
        <v>0</v>
      </c>
      <c r="K121" s="159"/>
      <c r="L121" s="35"/>
      <c r="M121" s="177" t="s">
        <v>1</v>
      </c>
      <c r="N121" s="178" t="s">
        <v>37</v>
      </c>
      <c r="O121" s="179"/>
      <c r="P121" s="180">
        <f>O121*H121</f>
        <v>0</v>
      </c>
      <c r="Q121" s="180">
        <v>0</v>
      </c>
      <c r="R121" s="180">
        <f>Q121*H121</f>
        <v>0</v>
      </c>
      <c r="S121" s="180">
        <v>0</v>
      </c>
      <c r="T121" s="181">
        <f>S121*H121</f>
        <v>0</v>
      </c>
      <c r="U121" s="34"/>
      <c r="V121" s="34"/>
      <c r="W121" s="34"/>
      <c r="X121" s="34"/>
      <c r="Y121" s="34"/>
      <c r="Z121" s="34"/>
      <c r="AA121" s="34"/>
      <c r="AB121" s="34"/>
      <c r="AC121" s="34"/>
      <c r="AD121" s="34"/>
      <c r="AE121" s="34"/>
      <c r="AR121" s="164" t="s">
        <v>2303</v>
      </c>
      <c r="AT121" s="164" t="s">
        <v>155</v>
      </c>
      <c r="AU121" s="164" t="s">
        <v>72</v>
      </c>
      <c r="AY121" s="19" t="s">
        <v>152</v>
      </c>
      <c r="BE121" s="165">
        <f>IF(N121="základní",J121,0)</f>
        <v>0</v>
      </c>
      <c r="BF121" s="165">
        <f>IF(N121="snížená",J121,0)</f>
        <v>0</v>
      </c>
      <c r="BG121" s="165">
        <f>IF(N121="zákl. přenesená",J121,0)</f>
        <v>0</v>
      </c>
      <c r="BH121" s="165">
        <f>IF(N121="sníž. přenesená",J121,0)</f>
        <v>0</v>
      </c>
      <c r="BI121" s="165">
        <f>IF(N121="nulová",J121,0)</f>
        <v>0</v>
      </c>
      <c r="BJ121" s="19" t="s">
        <v>80</v>
      </c>
      <c r="BK121" s="165">
        <f>ROUND(I121*H121,2)</f>
        <v>0</v>
      </c>
      <c r="BL121" s="19" t="s">
        <v>2303</v>
      </c>
      <c r="BM121" s="164" t="s">
        <v>2318</v>
      </c>
    </row>
    <row r="122" spans="1:65" s="2" customFormat="1" ht="6.95" customHeight="1">
      <c r="A122" s="34"/>
      <c r="B122" s="49"/>
      <c r="C122" s="50"/>
      <c r="D122" s="50"/>
      <c r="E122" s="50"/>
      <c r="F122" s="50"/>
      <c r="G122" s="50"/>
      <c r="H122" s="50"/>
      <c r="I122" s="50"/>
      <c r="J122" s="50"/>
      <c r="K122" s="50"/>
      <c r="L122" s="35"/>
      <c r="M122" s="34"/>
      <c r="O122" s="34"/>
      <c r="P122" s="34"/>
      <c r="Q122" s="34"/>
      <c r="R122" s="34"/>
      <c r="S122" s="34"/>
      <c r="T122" s="34"/>
      <c r="U122" s="34"/>
      <c r="V122" s="34"/>
      <c r="W122" s="34"/>
      <c r="X122" s="34"/>
      <c r="Y122" s="34"/>
      <c r="Z122" s="34"/>
      <c r="AA122" s="34"/>
      <c r="AB122" s="34"/>
      <c r="AC122" s="34"/>
      <c r="AD122" s="34"/>
      <c r="AE122" s="34"/>
    </row>
  </sheetData>
  <autoFilter ref="C119:K121" xr:uid="{00000000-0009-0000-0000-00000F000000}"/>
  <mergeCells count="12">
    <mergeCell ref="E112:H112"/>
    <mergeCell ref="L2:V2"/>
    <mergeCell ref="E85:H85"/>
    <mergeCell ref="E87:H87"/>
    <mergeCell ref="E89:H89"/>
    <mergeCell ref="E108:H108"/>
    <mergeCell ref="E110:H110"/>
    <mergeCell ref="E7:H7"/>
    <mergeCell ref="E9:H9"/>
    <mergeCell ref="E11:H11"/>
    <mergeCell ref="E20:H20"/>
    <mergeCell ref="E29:H29"/>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A1:H118"/>
  <sheetViews>
    <sheetView showGridLines="0" workbookViewId="0"/>
  </sheetViews>
  <sheetFormatPr defaultRowHeight="11.25"/>
  <cols>
    <col min="1" max="1" width="8.33203125" style="1" customWidth="1"/>
    <col min="2" max="2" width="1.6640625" style="1" customWidth="1"/>
    <col min="3" max="3" width="25" style="1" customWidth="1"/>
    <col min="4" max="4" width="130.83203125" style="1" customWidth="1"/>
    <col min="5" max="5" width="13.33203125" style="1" customWidth="1"/>
    <col min="6" max="6" width="20" style="1" customWidth="1"/>
    <col min="7" max="7" width="1.6640625" style="1" customWidth="1"/>
    <col min="8" max="8" width="8.33203125" style="1" customWidth="1"/>
  </cols>
  <sheetData>
    <row r="1" spans="1:8" s="1" customFormat="1" ht="11.25" customHeight="1"/>
    <row r="2" spans="1:8" s="1" customFormat="1" ht="36.950000000000003" customHeight="1"/>
    <row r="3" spans="1:8" s="1" customFormat="1" ht="6.95" customHeight="1">
      <c r="B3" s="20"/>
      <c r="C3" s="21"/>
      <c r="D3" s="21"/>
      <c r="E3" s="21"/>
      <c r="F3" s="21"/>
      <c r="G3" s="21"/>
      <c r="H3" s="22"/>
    </row>
    <row r="4" spans="1:8" s="1" customFormat="1" ht="24.95" customHeight="1">
      <c r="B4" s="22"/>
      <c r="C4" s="23" t="s">
        <v>2319</v>
      </c>
      <c r="H4" s="22"/>
    </row>
    <row r="5" spans="1:8" s="1" customFormat="1" ht="12" customHeight="1">
      <c r="B5" s="22"/>
      <c r="C5" s="26" t="s">
        <v>13</v>
      </c>
      <c r="D5" s="281" t="s">
        <v>14</v>
      </c>
      <c r="E5" s="256"/>
      <c r="F5" s="256"/>
      <c r="H5" s="22"/>
    </row>
    <row r="6" spans="1:8" s="1" customFormat="1" ht="36.950000000000003" customHeight="1">
      <c r="B6" s="22"/>
      <c r="C6" s="28" t="s">
        <v>16</v>
      </c>
      <c r="D6" s="278" t="s">
        <v>17</v>
      </c>
      <c r="E6" s="256"/>
      <c r="F6" s="256"/>
      <c r="H6" s="22"/>
    </row>
    <row r="7" spans="1:8" s="1" customFormat="1" ht="16.5" customHeight="1">
      <c r="B7" s="22"/>
      <c r="C7" s="29" t="s">
        <v>22</v>
      </c>
      <c r="D7" s="57">
        <f>'Rekapitulace stavby'!AN8</f>
        <v>45072</v>
      </c>
      <c r="H7" s="22"/>
    </row>
    <row r="8" spans="1:8" s="2" customFormat="1" ht="10.9" customHeight="1">
      <c r="A8" s="34"/>
      <c r="B8" s="35"/>
      <c r="C8" s="34"/>
      <c r="D8" s="34"/>
      <c r="E8" s="34"/>
      <c r="F8" s="34"/>
      <c r="G8" s="34"/>
      <c r="H8" s="35"/>
    </row>
    <row r="9" spans="1:8" s="11" customFormat="1" ht="29.25" customHeight="1">
      <c r="A9" s="127"/>
      <c r="B9" s="128"/>
      <c r="C9" s="129" t="s">
        <v>53</v>
      </c>
      <c r="D9" s="130" t="s">
        <v>54</v>
      </c>
      <c r="E9" s="130" t="s">
        <v>139</v>
      </c>
      <c r="F9" s="131" t="s">
        <v>2320</v>
      </c>
      <c r="G9" s="127"/>
      <c r="H9" s="128"/>
    </row>
    <row r="10" spans="1:8" s="2" customFormat="1" ht="26.45" customHeight="1">
      <c r="A10" s="34"/>
      <c r="B10" s="35"/>
      <c r="C10" s="234" t="s">
        <v>2321</v>
      </c>
      <c r="D10" s="234" t="s">
        <v>102</v>
      </c>
      <c r="E10" s="34"/>
      <c r="F10" s="34"/>
      <c r="G10" s="34"/>
      <c r="H10" s="35"/>
    </row>
    <row r="11" spans="1:8" s="2" customFormat="1" ht="16.899999999999999" customHeight="1">
      <c r="A11" s="34"/>
      <c r="B11" s="35"/>
      <c r="C11" s="235" t="s">
        <v>1418</v>
      </c>
      <c r="D11" s="236" t="s">
        <v>1419</v>
      </c>
      <c r="E11" s="237" t="s">
        <v>176</v>
      </c>
      <c r="F11" s="238">
        <v>1580</v>
      </c>
      <c r="G11" s="34"/>
      <c r="H11" s="35"/>
    </row>
    <row r="12" spans="1:8" s="2" customFormat="1" ht="16.899999999999999" customHeight="1">
      <c r="A12" s="34"/>
      <c r="B12" s="35"/>
      <c r="C12" s="235" t="s">
        <v>1421</v>
      </c>
      <c r="D12" s="236" t="s">
        <v>1422</v>
      </c>
      <c r="E12" s="237" t="s">
        <v>176</v>
      </c>
      <c r="F12" s="238">
        <v>910</v>
      </c>
      <c r="G12" s="34"/>
      <c r="H12" s="35"/>
    </row>
    <row r="13" spans="1:8" s="2" customFormat="1" ht="16.899999999999999" customHeight="1">
      <c r="A13" s="34"/>
      <c r="B13" s="35"/>
      <c r="C13" s="235" t="s">
        <v>2322</v>
      </c>
      <c r="D13" s="236" t="s">
        <v>2323</v>
      </c>
      <c r="E13" s="237" t="s">
        <v>176</v>
      </c>
      <c r="F13" s="238">
        <v>60</v>
      </c>
      <c r="G13" s="34"/>
      <c r="H13" s="35"/>
    </row>
    <row r="14" spans="1:8" s="2" customFormat="1" ht="16.899999999999999" customHeight="1">
      <c r="A14" s="34"/>
      <c r="B14" s="35"/>
      <c r="C14" s="235" t="s">
        <v>1424</v>
      </c>
      <c r="D14" s="236" t="s">
        <v>1425</v>
      </c>
      <c r="E14" s="237" t="s">
        <v>176</v>
      </c>
      <c r="F14" s="238">
        <v>40</v>
      </c>
      <c r="G14" s="34"/>
      <c r="H14" s="35"/>
    </row>
    <row r="15" spans="1:8" s="2" customFormat="1" ht="16.899999999999999" customHeight="1">
      <c r="A15" s="34"/>
      <c r="B15" s="35"/>
      <c r="C15" s="235" t="s">
        <v>2324</v>
      </c>
      <c r="D15" s="236" t="s">
        <v>2325</v>
      </c>
      <c r="E15" s="237" t="s">
        <v>176</v>
      </c>
      <c r="F15" s="238">
        <v>720</v>
      </c>
      <c r="G15" s="34"/>
      <c r="H15" s="35"/>
    </row>
    <row r="16" spans="1:8" s="2" customFormat="1" ht="16.899999999999999" customHeight="1">
      <c r="A16" s="34"/>
      <c r="B16" s="35"/>
      <c r="C16" s="235" t="s">
        <v>1426</v>
      </c>
      <c r="D16" s="236" t="s">
        <v>1427</v>
      </c>
      <c r="E16" s="237" t="s">
        <v>176</v>
      </c>
      <c r="F16" s="238">
        <v>220</v>
      </c>
      <c r="G16" s="34"/>
      <c r="H16" s="35"/>
    </row>
    <row r="17" spans="1:8" s="2" customFormat="1" ht="16.899999999999999" customHeight="1">
      <c r="A17" s="34"/>
      <c r="B17" s="35"/>
      <c r="C17" s="235" t="s">
        <v>1429</v>
      </c>
      <c r="D17" s="236" t="s">
        <v>1430</v>
      </c>
      <c r="E17" s="237" t="s">
        <v>176</v>
      </c>
      <c r="F17" s="238">
        <v>1410</v>
      </c>
      <c r="G17" s="34"/>
      <c r="H17" s="35"/>
    </row>
    <row r="18" spans="1:8" s="2" customFormat="1" ht="16.899999999999999" customHeight="1">
      <c r="A18" s="34"/>
      <c r="B18" s="35"/>
      <c r="C18" s="235" t="s">
        <v>1432</v>
      </c>
      <c r="D18" s="236" t="s">
        <v>1433</v>
      </c>
      <c r="E18" s="237" t="s">
        <v>176</v>
      </c>
      <c r="F18" s="238">
        <v>1050</v>
      </c>
      <c r="G18" s="34"/>
      <c r="H18" s="35"/>
    </row>
    <row r="19" spans="1:8" s="2" customFormat="1" ht="16.899999999999999" customHeight="1">
      <c r="A19" s="34"/>
      <c r="B19" s="35"/>
      <c r="C19" s="235" t="s">
        <v>1435</v>
      </c>
      <c r="D19" s="236" t="s">
        <v>1436</v>
      </c>
      <c r="E19" s="237" t="s">
        <v>176</v>
      </c>
      <c r="F19" s="238">
        <v>760</v>
      </c>
      <c r="G19" s="34"/>
      <c r="H19" s="35"/>
    </row>
    <row r="20" spans="1:8" s="2" customFormat="1" ht="16.899999999999999" customHeight="1">
      <c r="A20" s="34"/>
      <c r="B20" s="35"/>
      <c r="C20" s="235" t="s">
        <v>1439</v>
      </c>
      <c r="D20" s="236" t="s">
        <v>1440</v>
      </c>
      <c r="E20" s="237" t="s">
        <v>176</v>
      </c>
      <c r="F20" s="238">
        <v>950</v>
      </c>
      <c r="G20" s="34"/>
      <c r="H20" s="35"/>
    </row>
    <row r="21" spans="1:8" s="2" customFormat="1" ht="16.899999999999999" customHeight="1">
      <c r="A21" s="34"/>
      <c r="B21" s="35"/>
      <c r="C21" s="235" t="s">
        <v>1443</v>
      </c>
      <c r="D21" s="236" t="s">
        <v>1444</v>
      </c>
      <c r="E21" s="237" t="s">
        <v>176</v>
      </c>
      <c r="F21" s="238">
        <v>1440</v>
      </c>
      <c r="G21" s="34"/>
      <c r="H21" s="35"/>
    </row>
    <row r="22" spans="1:8" s="2" customFormat="1" ht="16.899999999999999" customHeight="1">
      <c r="A22" s="34"/>
      <c r="B22" s="35"/>
      <c r="C22" s="235" t="s">
        <v>1447</v>
      </c>
      <c r="D22" s="236" t="s">
        <v>1448</v>
      </c>
      <c r="E22" s="237" t="s">
        <v>176</v>
      </c>
      <c r="F22" s="238">
        <v>15</v>
      </c>
      <c r="G22" s="34"/>
      <c r="H22" s="35"/>
    </row>
    <row r="23" spans="1:8" s="2" customFormat="1" ht="16.899999999999999" customHeight="1">
      <c r="A23" s="34"/>
      <c r="B23" s="35"/>
      <c r="C23" s="235" t="s">
        <v>1449</v>
      </c>
      <c r="D23" s="236" t="s">
        <v>1450</v>
      </c>
      <c r="E23" s="237" t="s">
        <v>176</v>
      </c>
      <c r="F23" s="238">
        <v>730</v>
      </c>
      <c r="G23" s="34"/>
      <c r="H23" s="35"/>
    </row>
    <row r="24" spans="1:8" s="2" customFormat="1" ht="26.45" customHeight="1">
      <c r="A24" s="34"/>
      <c r="B24" s="35"/>
      <c r="C24" s="234" t="s">
        <v>2326</v>
      </c>
      <c r="D24" s="234" t="s">
        <v>105</v>
      </c>
      <c r="E24" s="34"/>
      <c r="F24" s="34"/>
      <c r="G24" s="34"/>
      <c r="H24" s="35"/>
    </row>
    <row r="25" spans="1:8" s="2" customFormat="1" ht="16.899999999999999" customHeight="1">
      <c r="A25" s="34"/>
      <c r="B25" s="35"/>
      <c r="C25" s="235" t="s">
        <v>1418</v>
      </c>
      <c r="D25" s="236" t="s">
        <v>1419</v>
      </c>
      <c r="E25" s="237" t="s">
        <v>176</v>
      </c>
      <c r="F25" s="238">
        <v>1580</v>
      </c>
      <c r="G25" s="34"/>
      <c r="H25" s="35"/>
    </row>
    <row r="26" spans="1:8" s="2" customFormat="1" ht="16.899999999999999" customHeight="1">
      <c r="A26" s="34"/>
      <c r="B26" s="35"/>
      <c r="C26" s="239" t="s">
        <v>1</v>
      </c>
      <c r="D26" s="239" t="s">
        <v>1481</v>
      </c>
      <c r="E26" s="19" t="s">
        <v>1</v>
      </c>
      <c r="F26" s="240">
        <v>0</v>
      </c>
      <c r="G26" s="34"/>
      <c r="H26" s="35"/>
    </row>
    <row r="27" spans="1:8" s="2" customFormat="1" ht="16.899999999999999" customHeight="1">
      <c r="A27" s="34"/>
      <c r="B27" s="35"/>
      <c r="C27" s="239" t="s">
        <v>1</v>
      </c>
      <c r="D27" s="239" t="s">
        <v>1609</v>
      </c>
      <c r="E27" s="19" t="s">
        <v>1</v>
      </c>
      <c r="F27" s="240">
        <v>0</v>
      </c>
      <c r="G27" s="34"/>
      <c r="H27" s="35"/>
    </row>
    <row r="28" spans="1:8" s="2" customFormat="1" ht="16.899999999999999" customHeight="1">
      <c r="A28" s="34"/>
      <c r="B28" s="35"/>
      <c r="C28" s="239" t="s">
        <v>1</v>
      </c>
      <c r="D28" s="239" t="s">
        <v>1610</v>
      </c>
      <c r="E28" s="19" t="s">
        <v>1</v>
      </c>
      <c r="F28" s="240">
        <v>900</v>
      </c>
      <c r="G28" s="34"/>
      <c r="H28" s="35"/>
    </row>
    <row r="29" spans="1:8" s="2" customFormat="1" ht="16.899999999999999" customHeight="1">
      <c r="A29" s="34"/>
      <c r="B29" s="35"/>
      <c r="C29" s="239" t="s">
        <v>1</v>
      </c>
      <c r="D29" s="239" t="s">
        <v>1611</v>
      </c>
      <c r="E29" s="19" t="s">
        <v>1</v>
      </c>
      <c r="F29" s="240">
        <v>0</v>
      </c>
      <c r="G29" s="34"/>
      <c r="H29" s="35"/>
    </row>
    <row r="30" spans="1:8" s="2" customFormat="1" ht="16.899999999999999" customHeight="1">
      <c r="A30" s="34"/>
      <c r="B30" s="35"/>
      <c r="C30" s="239" t="s">
        <v>1</v>
      </c>
      <c r="D30" s="239" t="s">
        <v>1612</v>
      </c>
      <c r="E30" s="19" t="s">
        <v>1</v>
      </c>
      <c r="F30" s="240">
        <v>680</v>
      </c>
      <c r="G30" s="34"/>
      <c r="H30" s="35"/>
    </row>
    <row r="31" spans="1:8" s="2" customFormat="1" ht="16.899999999999999" customHeight="1">
      <c r="A31" s="34"/>
      <c r="B31" s="35"/>
      <c r="C31" s="239" t="s">
        <v>1418</v>
      </c>
      <c r="D31" s="239" t="s">
        <v>448</v>
      </c>
      <c r="E31" s="19" t="s">
        <v>1</v>
      </c>
      <c r="F31" s="240">
        <v>1580</v>
      </c>
      <c r="G31" s="34"/>
      <c r="H31" s="35"/>
    </row>
    <row r="32" spans="1:8" s="2" customFormat="1" ht="16.899999999999999" customHeight="1">
      <c r="A32" s="34"/>
      <c r="B32" s="35"/>
      <c r="C32" s="241" t="s">
        <v>2327</v>
      </c>
      <c r="D32" s="34"/>
      <c r="E32" s="34"/>
      <c r="F32" s="34"/>
      <c r="G32" s="34"/>
      <c r="H32" s="35"/>
    </row>
    <row r="33" spans="1:8" s="2" customFormat="1" ht="16.899999999999999" customHeight="1">
      <c r="A33" s="34"/>
      <c r="B33" s="35"/>
      <c r="C33" s="239" t="s">
        <v>267</v>
      </c>
      <c r="D33" s="239" t="s">
        <v>268</v>
      </c>
      <c r="E33" s="19" t="s">
        <v>176</v>
      </c>
      <c r="F33" s="240">
        <v>1580</v>
      </c>
      <c r="G33" s="34"/>
      <c r="H33" s="35"/>
    </row>
    <row r="34" spans="1:8" s="2" customFormat="1" ht="16.899999999999999" customHeight="1">
      <c r="A34" s="34"/>
      <c r="B34" s="35"/>
      <c r="C34" s="239" t="s">
        <v>1613</v>
      </c>
      <c r="D34" s="239" t="s">
        <v>1614</v>
      </c>
      <c r="E34" s="19" t="s">
        <v>176</v>
      </c>
      <c r="F34" s="240">
        <v>1580</v>
      </c>
      <c r="G34" s="34"/>
      <c r="H34" s="35"/>
    </row>
    <row r="35" spans="1:8" s="2" customFormat="1" ht="16.899999999999999" customHeight="1">
      <c r="A35" s="34"/>
      <c r="B35" s="35"/>
      <c r="C35" s="235" t="s">
        <v>1421</v>
      </c>
      <c r="D35" s="236" t="s">
        <v>1422</v>
      </c>
      <c r="E35" s="237" t="s">
        <v>176</v>
      </c>
      <c r="F35" s="238">
        <v>910</v>
      </c>
      <c r="G35" s="34"/>
      <c r="H35" s="35"/>
    </row>
    <row r="36" spans="1:8" s="2" customFormat="1" ht="16.899999999999999" customHeight="1">
      <c r="A36" s="34"/>
      <c r="B36" s="35"/>
      <c r="C36" s="239" t="s">
        <v>1</v>
      </c>
      <c r="D36" s="239" t="s">
        <v>1481</v>
      </c>
      <c r="E36" s="19" t="s">
        <v>1</v>
      </c>
      <c r="F36" s="240">
        <v>0</v>
      </c>
      <c r="G36" s="34"/>
      <c r="H36" s="35"/>
    </row>
    <row r="37" spans="1:8" s="2" customFormat="1" ht="16.899999999999999" customHeight="1">
      <c r="A37" s="34"/>
      <c r="B37" s="35"/>
      <c r="C37" s="239" t="s">
        <v>1</v>
      </c>
      <c r="D37" s="239" t="s">
        <v>1482</v>
      </c>
      <c r="E37" s="19" t="s">
        <v>1</v>
      </c>
      <c r="F37" s="240">
        <v>910</v>
      </c>
      <c r="G37" s="34"/>
      <c r="H37" s="35"/>
    </row>
    <row r="38" spans="1:8" s="2" customFormat="1" ht="16.899999999999999" customHeight="1">
      <c r="A38" s="34"/>
      <c r="B38" s="35"/>
      <c r="C38" s="239" t="s">
        <v>1421</v>
      </c>
      <c r="D38" s="239" t="s">
        <v>448</v>
      </c>
      <c r="E38" s="19" t="s">
        <v>1</v>
      </c>
      <c r="F38" s="240">
        <v>910</v>
      </c>
      <c r="G38" s="34"/>
      <c r="H38" s="35"/>
    </row>
    <row r="39" spans="1:8" s="2" customFormat="1" ht="16.899999999999999" customHeight="1">
      <c r="A39" s="34"/>
      <c r="B39" s="35"/>
      <c r="C39" s="241" t="s">
        <v>2327</v>
      </c>
      <c r="D39" s="34"/>
      <c r="E39" s="34"/>
      <c r="F39" s="34"/>
      <c r="G39" s="34"/>
      <c r="H39" s="35"/>
    </row>
    <row r="40" spans="1:8" s="2" customFormat="1" ht="16.899999999999999" customHeight="1">
      <c r="A40" s="34"/>
      <c r="B40" s="35"/>
      <c r="C40" s="239" t="s">
        <v>1477</v>
      </c>
      <c r="D40" s="239" t="s">
        <v>1478</v>
      </c>
      <c r="E40" s="19" t="s">
        <v>176</v>
      </c>
      <c r="F40" s="240">
        <v>910</v>
      </c>
      <c r="G40" s="34"/>
      <c r="H40" s="35"/>
    </row>
    <row r="41" spans="1:8" s="2" customFormat="1" ht="16.899999999999999" customHeight="1">
      <c r="A41" s="34"/>
      <c r="B41" s="35"/>
      <c r="C41" s="239" t="s">
        <v>1463</v>
      </c>
      <c r="D41" s="239" t="s">
        <v>2328</v>
      </c>
      <c r="E41" s="19" t="s">
        <v>176</v>
      </c>
      <c r="F41" s="240">
        <v>2540</v>
      </c>
      <c r="G41" s="34"/>
      <c r="H41" s="35"/>
    </row>
    <row r="42" spans="1:8" s="2" customFormat="1" ht="16.899999999999999" customHeight="1">
      <c r="A42" s="34"/>
      <c r="B42" s="35"/>
      <c r="C42" s="235" t="s">
        <v>2322</v>
      </c>
      <c r="D42" s="236" t="s">
        <v>2323</v>
      </c>
      <c r="E42" s="237" t="s">
        <v>176</v>
      </c>
      <c r="F42" s="238">
        <v>60</v>
      </c>
      <c r="G42" s="34"/>
      <c r="H42" s="35"/>
    </row>
    <row r="43" spans="1:8" s="2" customFormat="1" ht="16.899999999999999" customHeight="1">
      <c r="A43" s="34"/>
      <c r="B43" s="35"/>
      <c r="C43" s="235" t="s">
        <v>1424</v>
      </c>
      <c r="D43" s="236" t="s">
        <v>1425</v>
      </c>
      <c r="E43" s="237" t="s">
        <v>176</v>
      </c>
      <c r="F43" s="238">
        <v>70</v>
      </c>
      <c r="G43" s="34"/>
      <c r="H43" s="35"/>
    </row>
    <row r="44" spans="1:8" s="2" customFormat="1" ht="16.899999999999999" customHeight="1">
      <c r="A44" s="34"/>
      <c r="B44" s="35"/>
      <c r="C44" s="239" t="s">
        <v>1</v>
      </c>
      <c r="D44" s="239" t="s">
        <v>1481</v>
      </c>
      <c r="E44" s="19" t="s">
        <v>1</v>
      </c>
      <c r="F44" s="240">
        <v>0</v>
      </c>
      <c r="G44" s="34"/>
      <c r="H44" s="35"/>
    </row>
    <row r="45" spans="1:8" s="2" customFormat="1" ht="16.899999999999999" customHeight="1">
      <c r="A45" s="34"/>
      <c r="B45" s="35"/>
      <c r="C45" s="239" t="s">
        <v>1</v>
      </c>
      <c r="D45" s="239" t="s">
        <v>1556</v>
      </c>
      <c r="E45" s="19" t="s">
        <v>1</v>
      </c>
      <c r="F45" s="240">
        <v>70</v>
      </c>
      <c r="G45" s="34"/>
      <c r="H45" s="35"/>
    </row>
    <row r="46" spans="1:8" s="2" customFormat="1" ht="16.899999999999999" customHeight="1">
      <c r="A46" s="34"/>
      <c r="B46" s="35"/>
      <c r="C46" s="239" t="s">
        <v>1424</v>
      </c>
      <c r="D46" s="239" t="s">
        <v>448</v>
      </c>
      <c r="E46" s="19" t="s">
        <v>1</v>
      </c>
      <c r="F46" s="240">
        <v>70</v>
      </c>
      <c r="G46" s="34"/>
      <c r="H46" s="35"/>
    </row>
    <row r="47" spans="1:8" s="2" customFormat="1" ht="16.899999999999999" customHeight="1">
      <c r="A47" s="34"/>
      <c r="B47" s="35"/>
      <c r="C47" s="241" t="s">
        <v>2327</v>
      </c>
      <c r="D47" s="34"/>
      <c r="E47" s="34"/>
      <c r="F47" s="34"/>
      <c r="G47" s="34"/>
      <c r="H47" s="35"/>
    </row>
    <row r="48" spans="1:8" s="2" customFormat="1" ht="16.899999999999999" customHeight="1">
      <c r="A48" s="34"/>
      <c r="B48" s="35"/>
      <c r="C48" s="239" t="s">
        <v>1553</v>
      </c>
      <c r="D48" s="239" t="s">
        <v>1554</v>
      </c>
      <c r="E48" s="19" t="s">
        <v>176</v>
      </c>
      <c r="F48" s="240">
        <v>70</v>
      </c>
      <c r="G48" s="34"/>
      <c r="H48" s="35"/>
    </row>
    <row r="49" spans="1:8" s="2" customFormat="1" ht="16.899999999999999" customHeight="1">
      <c r="A49" s="34"/>
      <c r="B49" s="35"/>
      <c r="C49" s="239" t="s">
        <v>1539</v>
      </c>
      <c r="D49" s="239" t="s">
        <v>2329</v>
      </c>
      <c r="E49" s="19" t="s">
        <v>176</v>
      </c>
      <c r="F49" s="240">
        <v>70</v>
      </c>
      <c r="G49" s="34"/>
      <c r="H49" s="35"/>
    </row>
    <row r="50" spans="1:8" s="2" customFormat="1" ht="16.899999999999999" customHeight="1">
      <c r="A50" s="34"/>
      <c r="B50" s="35"/>
      <c r="C50" s="235" t="s">
        <v>2324</v>
      </c>
      <c r="D50" s="236" t="s">
        <v>2325</v>
      </c>
      <c r="E50" s="237" t="s">
        <v>176</v>
      </c>
      <c r="F50" s="238">
        <v>720</v>
      </c>
      <c r="G50" s="34"/>
      <c r="H50" s="35"/>
    </row>
    <row r="51" spans="1:8" s="2" customFormat="1" ht="16.899999999999999" customHeight="1">
      <c r="A51" s="34"/>
      <c r="B51" s="35"/>
      <c r="C51" s="235" t="s">
        <v>1426</v>
      </c>
      <c r="D51" s="236" t="s">
        <v>1427</v>
      </c>
      <c r="E51" s="237" t="s">
        <v>176</v>
      </c>
      <c r="F51" s="238">
        <v>220</v>
      </c>
      <c r="G51" s="34"/>
      <c r="H51" s="35"/>
    </row>
    <row r="52" spans="1:8" s="2" customFormat="1" ht="16.899999999999999" customHeight="1">
      <c r="A52" s="34"/>
      <c r="B52" s="35"/>
      <c r="C52" s="239" t="s">
        <v>1</v>
      </c>
      <c r="D52" s="239" t="s">
        <v>1481</v>
      </c>
      <c r="E52" s="19" t="s">
        <v>1</v>
      </c>
      <c r="F52" s="240">
        <v>0</v>
      </c>
      <c r="G52" s="34"/>
      <c r="H52" s="35"/>
    </row>
    <row r="53" spans="1:8" s="2" customFormat="1" ht="16.899999999999999" customHeight="1">
      <c r="A53" s="34"/>
      <c r="B53" s="35"/>
      <c r="C53" s="239" t="s">
        <v>1</v>
      </c>
      <c r="D53" s="239" t="s">
        <v>1486</v>
      </c>
      <c r="E53" s="19" t="s">
        <v>1</v>
      </c>
      <c r="F53" s="240">
        <v>220</v>
      </c>
      <c r="G53" s="34"/>
      <c r="H53" s="35"/>
    </row>
    <row r="54" spans="1:8" s="2" customFormat="1" ht="16.899999999999999" customHeight="1">
      <c r="A54" s="34"/>
      <c r="B54" s="35"/>
      <c r="C54" s="239" t="s">
        <v>1426</v>
      </c>
      <c r="D54" s="239" t="s">
        <v>448</v>
      </c>
      <c r="E54" s="19" t="s">
        <v>1</v>
      </c>
      <c r="F54" s="240">
        <v>220</v>
      </c>
      <c r="G54" s="34"/>
      <c r="H54" s="35"/>
    </row>
    <row r="55" spans="1:8" s="2" customFormat="1" ht="16.899999999999999" customHeight="1">
      <c r="A55" s="34"/>
      <c r="B55" s="35"/>
      <c r="C55" s="241" t="s">
        <v>2327</v>
      </c>
      <c r="D55" s="34"/>
      <c r="E55" s="34"/>
      <c r="F55" s="34"/>
      <c r="G55" s="34"/>
      <c r="H55" s="35"/>
    </row>
    <row r="56" spans="1:8" s="2" customFormat="1" ht="16.899999999999999" customHeight="1">
      <c r="A56" s="34"/>
      <c r="B56" s="35"/>
      <c r="C56" s="239" t="s">
        <v>1483</v>
      </c>
      <c r="D56" s="239" t="s">
        <v>1484</v>
      </c>
      <c r="E56" s="19" t="s">
        <v>176</v>
      </c>
      <c r="F56" s="240">
        <v>220</v>
      </c>
      <c r="G56" s="34"/>
      <c r="H56" s="35"/>
    </row>
    <row r="57" spans="1:8" s="2" customFormat="1" ht="16.899999999999999" customHeight="1">
      <c r="A57" s="34"/>
      <c r="B57" s="35"/>
      <c r="C57" s="239" t="s">
        <v>1463</v>
      </c>
      <c r="D57" s="239" t="s">
        <v>2328</v>
      </c>
      <c r="E57" s="19" t="s">
        <v>176</v>
      </c>
      <c r="F57" s="240">
        <v>2540</v>
      </c>
      <c r="G57" s="34"/>
      <c r="H57" s="35"/>
    </row>
    <row r="58" spans="1:8" s="2" customFormat="1" ht="16.899999999999999" customHeight="1">
      <c r="A58" s="34"/>
      <c r="B58" s="35"/>
      <c r="C58" s="235" t="s">
        <v>1429</v>
      </c>
      <c r="D58" s="236" t="s">
        <v>1430</v>
      </c>
      <c r="E58" s="237" t="s">
        <v>176</v>
      </c>
      <c r="F58" s="238">
        <v>1410</v>
      </c>
      <c r="G58" s="34"/>
      <c r="H58" s="35"/>
    </row>
    <row r="59" spans="1:8" s="2" customFormat="1" ht="16.899999999999999" customHeight="1">
      <c r="A59" s="34"/>
      <c r="B59" s="35"/>
      <c r="C59" s="239" t="s">
        <v>1</v>
      </c>
      <c r="D59" s="239" t="s">
        <v>1481</v>
      </c>
      <c r="E59" s="19" t="s">
        <v>1</v>
      </c>
      <c r="F59" s="240">
        <v>0</v>
      </c>
      <c r="G59" s="34"/>
      <c r="H59" s="35"/>
    </row>
    <row r="60" spans="1:8" s="2" customFormat="1" ht="16.899999999999999" customHeight="1">
      <c r="A60" s="34"/>
      <c r="B60" s="35"/>
      <c r="C60" s="239" t="s">
        <v>1</v>
      </c>
      <c r="D60" s="239" t="s">
        <v>1490</v>
      </c>
      <c r="E60" s="19" t="s">
        <v>1</v>
      </c>
      <c r="F60" s="240">
        <v>1410</v>
      </c>
      <c r="G60" s="34"/>
      <c r="H60" s="35"/>
    </row>
    <row r="61" spans="1:8" s="2" customFormat="1" ht="16.899999999999999" customHeight="1">
      <c r="A61" s="34"/>
      <c r="B61" s="35"/>
      <c r="C61" s="239" t="s">
        <v>1429</v>
      </c>
      <c r="D61" s="239" t="s">
        <v>448</v>
      </c>
      <c r="E61" s="19" t="s">
        <v>1</v>
      </c>
      <c r="F61" s="240">
        <v>1410</v>
      </c>
      <c r="G61" s="34"/>
      <c r="H61" s="35"/>
    </row>
    <row r="62" spans="1:8" s="2" customFormat="1" ht="16.899999999999999" customHeight="1">
      <c r="A62" s="34"/>
      <c r="B62" s="35"/>
      <c r="C62" s="241" t="s">
        <v>2327</v>
      </c>
      <c r="D62" s="34"/>
      <c r="E62" s="34"/>
      <c r="F62" s="34"/>
      <c r="G62" s="34"/>
      <c r="H62" s="35"/>
    </row>
    <row r="63" spans="1:8" s="2" customFormat="1" ht="16.899999999999999" customHeight="1">
      <c r="A63" s="34"/>
      <c r="B63" s="35"/>
      <c r="C63" s="239" t="s">
        <v>1487</v>
      </c>
      <c r="D63" s="239" t="s">
        <v>1488</v>
      </c>
      <c r="E63" s="19" t="s">
        <v>176</v>
      </c>
      <c r="F63" s="240">
        <v>1410</v>
      </c>
      <c r="G63" s="34"/>
      <c r="H63" s="35"/>
    </row>
    <row r="64" spans="1:8" s="2" customFormat="1" ht="16.899999999999999" customHeight="1">
      <c r="A64" s="34"/>
      <c r="B64" s="35"/>
      <c r="C64" s="239" t="s">
        <v>1463</v>
      </c>
      <c r="D64" s="239" t="s">
        <v>2328</v>
      </c>
      <c r="E64" s="19" t="s">
        <v>176</v>
      </c>
      <c r="F64" s="240">
        <v>2540</v>
      </c>
      <c r="G64" s="34"/>
      <c r="H64" s="35"/>
    </row>
    <row r="65" spans="1:8" s="2" customFormat="1" ht="16.899999999999999" customHeight="1">
      <c r="A65" s="34"/>
      <c r="B65" s="35"/>
      <c r="C65" s="235" t="s">
        <v>1432</v>
      </c>
      <c r="D65" s="236" t="s">
        <v>1433</v>
      </c>
      <c r="E65" s="237" t="s">
        <v>176</v>
      </c>
      <c r="F65" s="238">
        <v>1050</v>
      </c>
      <c r="G65" s="34"/>
      <c r="H65" s="35"/>
    </row>
    <row r="66" spans="1:8" s="2" customFormat="1" ht="16.899999999999999" customHeight="1">
      <c r="A66" s="34"/>
      <c r="B66" s="35"/>
      <c r="C66" s="239" t="s">
        <v>1</v>
      </c>
      <c r="D66" s="239" t="s">
        <v>1481</v>
      </c>
      <c r="E66" s="19" t="s">
        <v>1</v>
      </c>
      <c r="F66" s="240">
        <v>0</v>
      </c>
      <c r="G66" s="34"/>
      <c r="H66" s="35"/>
    </row>
    <row r="67" spans="1:8" s="2" customFormat="1" ht="16.899999999999999" customHeight="1">
      <c r="A67" s="34"/>
      <c r="B67" s="35"/>
      <c r="C67" s="239" t="s">
        <v>1432</v>
      </c>
      <c r="D67" s="239" t="s">
        <v>1507</v>
      </c>
      <c r="E67" s="19" t="s">
        <v>1</v>
      </c>
      <c r="F67" s="240">
        <v>1050</v>
      </c>
      <c r="G67" s="34"/>
      <c r="H67" s="35"/>
    </row>
    <row r="68" spans="1:8" s="2" customFormat="1" ht="16.899999999999999" customHeight="1">
      <c r="A68" s="34"/>
      <c r="B68" s="35"/>
      <c r="C68" s="241" t="s">
        <v>2327</v>
      </c>
      <c r="D68" s="34"/>
      <c r="E68" s="34"/>
      <c r="F68" s="34"/>
      <c r="G68" s="34"/>
      <c r="H68" s="35"/>
    </row>
    <row r="69" spans="1:8" s="2" customFormat="1" ht="16.899999999999999" customHeight="1">
      <c r="A69" s="34"/>
      <c r="B69" s="35"/>
      <c r="C69" s="239" t="s">
        <v>1504</v>
      </c>
      <c r="D69" s="239" t="s">
        <v>1505</v>
      </c>
      <c r="E69" s="19" t="s">
        <v>176</v>
      </c>
      <c r="F69" s="240">
        <v>1050</v>
      </c>
      <c r="G69" s="34"/>
      <c r="H69" s="35"/>
    </row>
    <row r="70" spans="1:8" s="2" customFormat="1" ht="16.899999999999999" customHeight="1">
      <c r="A70" s="34"/>
      <c r="B70" s="35"/>
      <c r="C70" s="239" t="s">
        <v>1491</v>
      </c>
      <c r="D70" s="239" t="s">
        <v>2330</v>
      </c>
      <c r="E70" s="19" t="s">
        <v>176</v>
      </c>
      <c r="F70" s="240">
        <v>1825</v>
      </c>
      <c r="G70" s="34"/>
      <c r="H70" s="35"/>
    </row>
    <row r="71" spans="1:8" s="2" customFormat="1" ht="16.899999999999999" customHeight="1">
      <c r="A71" s="34"/>
      <c r="B71" s="35"/>
      <c r="C71" s="235" t="s">
        <v>1435</v>
      </c>
      <c r="D71" s="236" t="s">
        <v>1436</v>
      </c>
      <c r="E71" s="237" t="s">
        <v>176</v>
      </c>
      <c r="F71" s="238">
        <v>760</v>
      </c>
      <c r="G71" s="34"/>
      <c r="H71" s="35"/>
    </row>
    <row r="72" spans="1:8" s="2" customFormat="1" ht="16.899999999999999" customHeight="1">
      <c r="A72" s="34"/>
      <c r="B72" s="35"/>
      <c r="C72" s="239" t="s">
        <v>1</v>
      </c>
      <c r="D72" s="239" t="s">
        <v>1481</v>
      </c>
      <c r="E72" s="19" t="s">
        <v>1</v>
      </c>
      <c r="F72" s="240">
        <v>0</v>
      </c>
      <c r="G72" s="34"/>
      <c r="H72" s="35"/>
    </row>
    <row r="73" spans="1:8" s="2" customFormat="1" ht="16.899999999999999" customHeight="1">
      <c r="A73" s="34"/>
      <c r="B73" s="35"/>
      <c r="C73" s="239" t="s">
        <v>1</v>
      </c>
      <c r="D73" s="239" t="s">
        <v>1511</v>
      </c>
      <c r="E73" s="19" t="s">
        <v>1</v>
      </c>
      <c r="F73" s="240">
        <v>760</v>
      </c>
      <c r="G73" s="34"/>
      <c r="H73" s="35"/>
    </row>
    <row r="74" spans="1:8" s="2" customFormat="1" ht="16.899999999999999" customHeight="1">
      <c r="A74" s="34"/>
      <c r="B74" s="35"/>
      <c r="C74" s="239" t="s">
        <v>1435</v>
      </c>
      <c r="D74" s="239" t="s">
        <v>448</v>
      </c>
      <c r="E74" s="19" t="s">
        <v>1</v>
      </c>
      <c r="F74" s="240">
        <v>760</v>
      </c>
      <c r="G74" s="34"/>
      <c r="H74" s="35"/>
    </row>
    <row r="75" spans="1:8" s="2" customFormat="1" ht="16.899999999999999" customHeight="1">
      <c r="A75" s="34"/>
      <c r="B75" s="35"/>
      <c r="C75" s="241" t="s">
        <v>2327</v>
      </c>
      <c r="D75" s="34"/>
      <c r="E75" s="34"/>
      <c r="F75" s="34"/>
      <c r="G75" s="34"/>
      <c r="H75" s="35"/>
    </row>
    <row r="76" spans="1:8" s="2" customFormat="1" ht="16.899999999999999" customHeight="1">
      <c r="A76" s="34"/>
      <c r="B76" s="35"/>
      <c r="C76" s="239" t="s">
        <v>1508</v>
      </c>
      <c r="D76" s="239" t="s">
        <v>1509</v>
      </c>
      <c r="E76" s="19" t="s">
        <v>176</v>
      </c>
      <c r="F76" s="240">
        <v>760</v>
      </c>
      <c r="G76" s="34"/>
      <c r="H76" s="35"/>
    </row>
    <row r="77" spans="1:8" s="2" customFormat="1" ht="16.899999999999999" customHeight="1">
      <c r="A77" s="34"/>
      <c r="B77" s="35"/>
      <c r="C77" s="239" t="s">
        <v>1491</v>
      </c>
      <c r="D77" s="239" t="s">
        <v>2330</v>
      </c>
      <c r="E77" s="19" t="s">
        <v>176</v>
      </c>
      <c r="F77" s="240">
        <v>1825</v>
      </c>
      <c r="G77" s="34"/>
      <c r="H77" s="35"/>
    </row>
    <row r="78" spans="1:8" s="2" customFormat="1" ht="16.899999999999999" customHeight="1">
      <c r="A78" s="34"/>
      <c r="B78" s="35"/>
      <c r="C78" s="235" t="s">
        <v>1439</v>
      </c>
      <c r="D78" s="236" t="s">
        <v>1440</v>
      </c>
      <c r="E78" s="237" t="s">
        <v>176</v>
      </c>
      <c r="F78" s="238">
        <v>950</v>
      </c>
      <c r="G78" s="34"/>
      <c r="H78" s="35"/>
    </row>
    <row r="79" spans="1:8" s="2" customFormat="1" ht="16.899999999999999" customHeight="1">
      <c r="A79" s="34"/>
      <c r="B79" s="35"/>
      <c r="C79" s="239" t="s">
        <v>1</v>
      </c>
      <c r="D79" s="239" t="s">
        <v>1481</v>
      </c>
      <c r="E79" s="19" t="s">
        <v>1</v>
      </c>
      <c r="F79" s="240">
        <v>0</v>
      </c>
      <c r="G79" s="34"/>
      <c r="H79" s="35"/>
    </row>
    <row r="80" spans="1:8" s="2" customFormat="1" ht="16.899999999999999" customHeight="1">
      <c r="A80" s="34"/>
      <c r="B80" s="35"/>
      <c r="C80" s="239" t="s">
        <v>1</v>
      </c>
      <c r="D80" s="239" t="s">
        <v>1531</v>
      </c>
      <c r="E80" s="19" t="s">
        <v>1</v>
      </c>
      <c r="F80" s="240">
        <v>950</v>
      </c>
      <c r="G80" s="34"/>
      <c r="H80" s="35"/>
    </row>
    <row r="81" spans="1:8" s="2" customFormat="1" ht="16.899999999999999" customHeight="1">
      <c r="A81" s="34"/>
      <c r="B81" s="35"/>
      <c r="C81" s="239" t="s">
        <v>1439</v>
      </c>
      <c r="D81" s="239" t="s">
        <v>448</v>
      </c>
      <c r="E81" s="19" t="s">
        <v>1</v>
      </c>
      <c r="F81" s="240">
        <v>950</v>
      </c>
      <c r="G81" s="34"/>
      <c r="H81" s="35"/>
    </row>
    <row r="82" spans="1:8" s="2" customFormat="1" ht="16.899999999999999" customHeight="1">
      <c r="A82" s="34"/>
      <c r="B82" s="35"/>
      <c r="C82" s="241" t="s">
        <v>2327</v>
      </c>
      <c r="D82" s="34"/>
      <c r="E82" s="34"/>
      <c r="F82" s="34"/>
      <c r="G82" s="34"/>
      <c r="H82" s="35"/>
    </row>
    <row r="83" spans="1:8" s="2" customFormat="1" ht="16.899999999999999" customHeight="1">
      <c r="A83" s="34"/>
      <c r="B83" s="35"/>
      <c r="C83" s="239" t="s">
        <v>1528</v>
      </c>
      <c r="D83" s="239" t="s">
        <v>1529</v>
      </c>
      <c r="E83" s="19" t="s">
        <v>176</v>
      </c>
      <c r="F83" s="240">
        <v>950</v>
      </c>
      <c r="G83" s="34"/>
      <c r="H83" s="35"/>
    </row>
    <row r="84" spans="1:8" s="2" customFormat="1" ht="16.899999999999999" customHeight="1">
      <c r="A84" s="34"/>
      <c r="B84" s="35"/>
      <c r="C84" s="239" t="s">
        <v>1515</v>
      </c>
      <c r="D84" s="239" t="s">
        <v>2331</v>
      </c>
      <c r="E84" s="19" t="s">
        <v>176</v>
      </c>
      <c r="F84" s="240">
        <v>3120</v>
      </c>
      <c r="G84" s="34"/>
      <c r="H84" s="35"/>
    </row>
    <row r="85" spans="1:8" s="2" customFormat="1" ht="16.899999999999999" customHeight="1">
      <c r="A85" s="34"/>
      <c r="B85" s="35"/>
      <c r="C85" s="235" t="s">
        <v>1443</v>
      </c>
      <c r="D85" s="236" t="s">
        <v>1444</v>
      </c>
      <c r="E85" s="237" t="s">
        <v>176</v>
      </c>
      <c r="F85" s="238">
        <v>1440</v>
      </c>
      <c r="G85" s="34"/>
      <c r="H85" s="35"/>
    </row>
    <row r="86" spans="1:8" s="2" customFormat="1" ht="16.899999999999999" customHeight="1">
      <c r="A86" s="34"/>
      <c r="B86" s="35"/>
      <c r="C86" s="239" t="s">
        <v>1</v>
      </c>
      <c r="D86" s="239" t="s">
        <v>1481</v>
      </c>
      <c r="E86" s="19" t="s">
        <v>1</v>
      </c>
      <c r="F86" s="240">
        <v>0</v>
      </c>
      <c r="G86" s="34"/>
      <c r="H86" s="35"/>
    </row>
    <row r="87" spans="1:8" s="2" customFormat="1" ht="16.899999999999999" customHeight="1">
      <c r="A87" s="34"/>
      <c r="B87" s="35"/>
      <c r="C87" s="239" t="s">
        <v>1</v>
      </c>
      <c r="D87" s="239" t="s">
        <v>1535</v>
      </c>
      <c r="E87" s="19" t="s">
        <v>1</v>
      </c>
      <c r="F87" s="240">
        <v>1440</v>
      </c>
      <c r="G87" s="34"/>
      <c r="H87" s="35"/>
    </row>
    <row r="88" spans="1:8" s="2" customFormat="1" ht="16.899999999999999" customHeight="1">
      <c r="A88" s="34"/>
      <c r="B88" s="35"/>
      <c r="C88" s="239" t="s">
        <v>1443</v>
      </c>
      <c r="D88" s="239" t="s">
        <v>448</v>
      </c>
      <c r="E88" s="19" t="s">
        <v>1</v>
      </c>
      <c r="F88" s="240">
        <v>1440</v>
      </c>
      <c r="G88" s="34"/>
      <c r="H88" s="35"/>
    </row>
    <row r="89" spans="1:8" s="2" customFormat="1" ht="16.899999999999999" customHeight="1">
      <c r="A89" s="34"/>
      <c r="B89" s="35"/>
      <c r="C89" s="241" t="s">
        <v>2327</v>
      </c>
      <c r="D89" s="34"/>
      <c r="E89" s="34"/>
      <c r="F89" s="34"/>
      <c r="G89" s="34"/>
      <c r="H89" s="35"/>
    </row>
    <row r="90" spans="1:8" s="2" customFormat="1" ht="16.899999999999999" customHeight="1">
      <c r="A90" s="34"/>
      <c r="B90" s="35"/>
      <c r="C90" s="239" t="s">
        <v>1532</v>
      </c>
      <c r="D90" s="239" t="s">
        <v>1533</v>
      </c>
      <c r="E90" s="19" t="s">
        <v>176</v>
      </c>
      <c r="F90" s="240">
        <v>1440</v>
      </c>
      <c r="G90" s="34"/>
      <c r="H90" s="35"/>
    </row>
    <row r="91" spans="1:8" s="2" customFormat="1" ht="16.899999999999999" customHeight="1">
      <c r="A91" s="34"/>
      <c r="B91" s="35"/>
      <c r="C91" s="239" t="s">
        <v>1515</v>
      </c>
      <c r="D91" s="239" t="s">
        <v>2331</v>
      </c>
      <c r="E91" s="19" t="s">
        <v>176</v>
      </c>
      <c r="F91" s="240">
        <v>3120</v>
      </c>
      <c r="G91" s="34"/>
      <c r="H91" s="35"/>
    </row>
    <row r="92" spans="1:8" s="2" customFormat="1" ht="16.899999999999999" customHeight="1">
      <c r="A92" s="34"/>
      <c r="B92" s="35"/>
      <c r="C92" s="235" t="s">
        <v>1447</v>
      </c>
      <c r="D92" s="236" t="s">
        <v>1448</v>
      </c>
      <c r="E92" s="237" t="s">
        <v>176</v>
      </c>
      <c r="F92" s="238">
        <v>15</v>
      </c>
      <c r="G92" s="34"/>
      <c r="H92" s="35"/>
    </row>
    <row r="93" spans="1:8" s="2" customFormat="1" ht="16.899999999999999" customHeight="1">
      <c r="A93" s="34"/>
      <c r="B93" s="35"/>
      <c r="C93" s="239" t="s">
        <v>1</v>
      </c>
      <c r="D93" s="239" t="s">
        <v>1481</v>
      </c>
      <c r="E93" s="19" t="s">
        <v>1</v>
      </c>
      <c r="F93" s="240">
        <v>0</v>
      </c>
      <c r="G93" s="34"/>
      <c r="H93" s="35"/>
    </row>
    <row r="94" spans="1:8" s="2" customFormat="1" ht="16.899999999999999" customHeight="1">
      <c r="A94" s="34"/>
      <c r="B94" s="35"/>
      <c r="C94" s="239" t="s">
        <v>1</v>
      </c>
      <c r="D94" s="239" t="s">
        <v>8</v>
      </c>
      <c r="E94" s="19" t="s">
        <v>1</v>
      </c>
      <c r="F94" s="240">
        <v>15</v>
      </c>
      <c r="G94" s="34"/>
      <c r="H94" s="35"/>
    </row>
    <row r="95" spans="1:8" s="2" customFormat="1" ht="16.899999999999999" customHeight="1">
      <c r="A95" s="34"/>
      <c r="B95" s="35"/>
      <c r="C95" s="239" t="s">
        <v>1447</v>
      </c>
      <c r="D95" s="239" t="s">
        <v>448</v>
      </c>
      <c r="E95" s="19" t="s">
        <v>1</v>
      </c>
      <c r="F95" s="240">
        <v>15</v>
      </c>
      <c r="G95" s="34"/>
      <c r="H95" s="35"/>
    </row>
    <row r="96" spans="1:8" s="2" customFormat="1" ht="16.899999999999999" customHeight="1">
      <c r="A96" s="34"/>
      <c r="B96" s="35"/>
      <c r="C96" s="241" t="s">
        <v>2327</v>
      </c>
      <c r="D96" s="34"/>
      <c r="E96" s="34"/>
      <c r="F96" s="34"/>
      <c r="G96" s="34"/>
      <c r="H96" s="35"/>
    </row>
    <row r="97" spans="1:8" s="2" customFormat="1" ht="16.899999999999999" customHeight="1">
      <c r="A97" s="34"/>
      <c r="B97" s="35"/>
      <c r="C97" s="239" t="s">
        <v>1512</v>
      </c>
      <c r="D97" s="239" t="s">
        <v>1513</v>
      </c>
      <c r="E97" s="19" t="s">
        <v>176</v>
      </c>
      <c r="F97" s="240">
        <v>15</v>
      </c>
      <c r="G97" s="34"/>
      <c r="H97" s="35"/>
    </row>
    <row r="98" spans="1:8" s="2" customFormat="1" ht="16.899999999999999" customHeight="1">
      <c r="A98" s="34"/>
      <c r="B98" s="35"/>
      <c r="C98" s="239" t="s">
        <v>1491</v>
      </c>
      <c r="D98" s="239" t="s">
        <v>2330</v>
      </c>
      <c r="E98" s="19" t="s">
        <v>176</v>
      </c>
      <c r="F98" s="240">
        <v>1825</v>
      </c>
      <c r="G98" s="34"/>
      <c r="H98" s="35"/>
    </row>
    <row r="99" spans="1:8" s="2" customFormat="1" ht="16.899999999999999" customHeight="1">
      <c r="A99" s="34"/>
      <c r="B99" s="35"/>
      <c r="C99" s="235" t="s">
        <v>1449</v>
      </c>
      <c r="D99" s="236" t="s">
        <v>1450</v>
      </c>
      <c r="E99" s="237" t="s">
        <v>176</v>
      </c>
      <c r="F99" s="238">
        <v>730</v>
      </c>
      <c r="G99" s="34"/>
      <c r="H99" s="35"/>
    </row>
    <row r="100" spans="1:8" s="2" customFormat="1" ht="16.899999999999999" customHeight="1">
      <c r="A100" s="34"/>
      <c r="B100" s="35"/>
      <c r="C100" s="239" t="s">
        <v>1</v>
      </c>
      <c r="D100" s="239" t="s">
        <v>1481</v>
      </c>
      <c r="E100" s="19" t="s">
        <v>1</v>
      </c>
      <c r="F100" s="240">
        <v>0</v>
      </c>
      <c r="G100" s="34"/>
      <c r="H100" s="35"/>
    </row>
    <row r="101" spans="1:8" s="2" customFormat="1" ht="16.899999999999999" customHeight="1">
      <c r="A101" s="34"/>
      <c r="B101" s="35"/>
      <c r="C101" s="239" t="s">
        <v>1</v>
      </c>
      <c r="D101" s="239" t="s">
        <v>1451</v>
      </c>
      <c r="E101" s="19" t="s">
        <v>1</v>
      </c>
      <c r="F101" s="240">
        <v>730</v>
      </c>
      <c r="G101" s="34"/>
      <c r="H101" s="35"/>
    </row>
    <row r="102" spans="1:8" s="2" customFormat="1" ht="16.899999999999999" customHeight="1">
      <c r="A102" s="34"/>
      <c r="B102" s="35"/>
      <c r="C102" s="239" t="s">
        <v>1449</v>
      </c>
      <c r="D102" s="239" t="s">
        <v>448</v>
      </c>
      <c r="E102" s="19" t="s">
        <v>1</v>
      </c>
      <c r="F102" s="240">
        <v>730</v>
      </c>
      <c r="G102" s="34"/>
      <c r="H102" s="35"/>
    </row>
    <row r="103" spans="1:8" s="2" customFormat="1" ht="16.899999999999999" customHeight="1">
      <c r="A103" s="34"/>
      <c r="B103" s="35"/>
      <c r="C103" s="241" t="s">
        <v>2327</v>
      </c>
      <c r="D103" s="34"/>
      <c r="E103" s="34"/>
      <c r="F103" s="34"/>
      <c r="G103" s="34"/>
      <c r="H103" s="35"/>
    </row>
    <row r="104" spans="1:8" s="2" customFormat="1" ht="16.899999999999999" customHeight="1">
      <c r="A104" s="34"/>
      <c r="B104" s="35"/>
      <c r="C104" s="239" t="s">
        <v>1536</v>
      </c>
      <c r="D104" s="239" t="s">
        <v>1537</v>
      </c>
      <c r="E104" s="19" t="s">
        <v>176</v>
      </c>
      <c r="F104" s="240">
        <v>730</v>
      </c>
      <c r="G104" s="34"/>
      <c r="H104" s="35"/>
    </row>
    <row r="105" spans="1:8" s="2" customFormat="1" ht="16.899999999999999" customHeight="1">
      <c r="A105" s="34"/>
      <c r="B105" s="35"/>
      <c r="C105" s="239" t="s">
        <v>1515</v>
      </c>
      <c r="D105" s="239" t="s">
        <v>2331</v>
      </c>
      <c r="E105" s="19" t="s">
        <v>176</v>
      </c>
      <c r="F105" s="240">
        <v>3120</v>
      </c>
      <c r="G105" s="34"/>
      <c r="H105" s="35"/>
    </row>
    <row r="106" spans="1:8" s="2" customFormat="1" ht="26.45" customHeight="1">
      <c r="A106" s="34"/>
      <c r="B106" s="35"/>
      <c r="C106" s="234" t="s">
        <v>2332</v>
      </c>
      <c r="D106" s="234" t="s">
        <v>109</v>
      </c>
      <c r="E106" s="34"/>
      <c r="F106" s="34"/>
      <c r="G106" s="34"/>
      <c r="H106" s="35"/>
    </row>
    <row r="107" spans="1:8" s="2" customFormat="1" ht="16.899999999999999" customHeight="1">
      <c r="A107" s="34"/>
      <c r="B107" s="35"/>
      <c r="C107" s="235" t="s">
        <v>1877</v>
      </c>
      <c r="D107" s="236" t="s">
        <v>1878</v>
      </c>
      <c r="E107" s="237" t="s">
        <v>1</v>
      </c>
      <c r="F107" s="238">
        <v>15</v>
      </c>
      <c r="G107" s="34"/>
      <c r="H107" s="35"/>
    </row>
    <row r="108" spans="1:8" s="2" customFormat="1" ht="16.899999999999999" customHeight="1">
      <c r="A108" s="34"/>
      <c r="B108" s="35"/>
      <c r="C108" s="239" t="s">
        <v>1</v>
      </c>
      <c r="D108" s="239" t="s">
        <v>1888</v>
      </c>
      <c r="E108" s="19" t="s">
        <v>1</v>
      </c>
      <c r="F108" s="240">
        <v>0</v>
      </c>
      <c r="G108" s="34"/>
      <c r="H108" s="35"/>
    </row>
    <row r="109" spans="1:8" s="2" customFormat="1" ht="16.899999999999999" customHeight="1">
      <c r="A109" s="34"/>
      <c r="B109" s="35"/>
      <c r="C109" s="239" t="s">
        <v>1</v>
      </c>
      <c r="D109" s="239" t="s">
        <v>1889</v>
      </c>
      <c r="E109" s="19" t="s">
        <v>1</v>
      </c>
      <c r="F109" s="240">
        <v>15</v>
      </c>
      <c r="G109" s="34"/>
      <c r="H109" s="35"/>
    </row>
    <row r="110" spans="1:8" s="2" customFormat="1" ht="16.899999999999999" customHeight="1">
      <c r="A110" s="34"/>
      <c r="B110" s="35"/>
      <c r="C110" s="239" t="s">
        <v>1877</v>
      </c>
      <c r="D110" s="239" t="s">
        <v>448</v>
      </c>
      <c r="E110" s="19" t="s">
        <v>1</v>
      </c>
      <c r="F110" s="240">
        <v>15</v>
      </c>
      <c r="G110" s="34"/>
      <c r="H110" s="35"/>
    </row>
    <row r="111" spans="1:8" s="2" customFormat="1" ht="16.899999999999999" customHeight="1">
      <c r="A111" s="34"/>
      <c r="B111" s="35"/>
      <c r="C111" s="241" t="s">
        <v>2327</v>
      </c>
      <c r="D111" s="34"/>
      <c r="E111" s="34"/>
      <c r="F111" s="34"/>
      <c r="G111" s="34"/>
      <c r="H111" s="35"/>
    </row>
    <row r="112" spans="1:8" s="2" customFormat="1" ht="16.899999999999999" customHeight="1">
      <c r="A112" s="34"/>
      <c r="B112" s="35"/>
      <c r="C112" s="239" t="s">
        <v>1885</v>
      </c>
      <c r="D112" s="239" t="s">
        <v>2333</v>
      </c>
      <c r="E112" s="19" t="s">
        <v>158</v>
      </c>
      <c r="F112" s="240">
        <v>15</v>
      </c>
      <c r="G112" s="34"/>
      <c r="H112" s="35"/>
    </row>
    <row r="113" spans="1:8" s="2" customFormat="1" ht="16.899999999999999" customHeight="1">
      <c r="A113" s="34"/>
      <c r="B113" s="35"/>
      <c r="C113" s="239" t="s">
        <v>1890</v>
      </c>
      <c r="D113" s="239" t="s">
        <v>2334</v>
      </c>
      <c r="E113" s="19" t="s">
        <v>158</v>
      </c>
      <c r="F113" s="240">
        <v>15</v>
      </c>
      <c r="G113" s="34"/>
      <c r="H113" s="35"/>
    </row>
    <row r="114" spans="1:8" s="2" customFormat="1" ht="16.899999999999999" customHeight="1">
      <c r="A114" s="34"/>
      <c r="B114" s="35"/>
      <c r="C114" s="235" t="s">
        <v>2335</v>
      </c>
      <c r="D114" s="236" t="s">
        <v>2336</v>
      </c>
      <c r="E114" s="237" t="s">
        <v>176</v>
      </c>
      <c r="F114" s="238">
        <v>1251</v>
      </c>
      <c r="G114" s="34"/>
      <c r="H114" s="35"/>
    </row>
    <row r="115" spans="1:8" s="2" customFormat="1" ht="26.45" customHeight="1">
      <c r="A115" s="34"/>
      <c r="B115" s="35"/>
      <c r="C115" s="234" t="s">
        <v>2337</v>
      </c>
      <c r="D115" s="234" t="s">
        <v>109</v>
      </c>
      <c r="E115" s="34"/>
      <c r="F115" s="34"/>
      <c r="G115" s="34"/>
      <c r="H115" s="35"/>
    </row>
    <row r="116" spans="1:8" s="2" customFormat="1" ht="16.899999999999999" customHeight="1">
      <c r="A116" s="34"/>
      <c r="B116" s="35"/>
      <c r="C116" s="235" t="s">
        <v>2335</v>
      </c>
      <c r="D116" s="236" t="s">
        <v>2336</v>
      </c>
      <c r="E116" s="237" t="s">
        <v>176</v>
      </c>
      <c r="F116" s="238">
        <v>1251</v>
      </c>
      <c r="G116" s="34"/>
      <c r="H116" s="35"/>
    </row>
    <row r="117" spans="1:8" s="2" customFormat="1" ht="7.35" customHeight="1">
      <c r="A117" s="34"/>
      <c r="B117" s="49"/>
      <c r="C117" s="50"/>
      <c r="D117" s="50"/>
      <c r="E117" s="50"/>
      <c r="F117" s="50"/>
      <c r="G117" s="50"/>
      <c r="H117" s="35"/>
    </row>
    <row r="118" spans="1:8" s="2" customFormat="1">
      <c r="A118" s="34"/>
      <c r="B118" s="34"/>
      <c r="C118" s="34"/>
      <c r="D118" s="34"/>
      <c r="E118" s="34"/>
      <c r="F118" s="34"/>
      <c r="G118" s="34"/>
      <c r="H118" s="34"/>
    </row>
  </sheetData>
  <mergeCells count="2">
    <mergeCell ref="D5:F5"/>
    <mergeCell ref="D6:F6"/>
  </mergeCells>
  <pageMargins left="0.7" right="0.7" top="0.78740157499999996" bottom="0.78740157499999996" header="0.3" footer="0.3"/>
  <pageSetup paperSize="9" fitToHeight="100" orientation="landscape"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2:BM197"/>
  <sheetViews>
    <sheetView showGridLines="0" workbookViewId="0"/>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4" style="1" customWidth="1"/>
    <col min="9" max="9" width="15.83203125" style="1" customWidth="1"/>
    <col min="10" max="10" width="22.33203125" style="1" customWidth="1"/>
    <col min="11" max="11" width="22.33203125" style="1" hidden="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55" t="s">
        <v>5</v>
      </c>
      <c r="M2" s="256"/>
      <c r="N2" s="256"/>
      <c r="O2" s="256"/>
      <c r="P2" s="256"/>
      <c r="Q2" s="256"/>
      <c r="R2" s="256"/>
      <c r="S2" s="256"/>
      <c r="T2" s="256"/>
      <c r="U2" s="256"/>
      <c r="V2" s="256"/>
      <c r="AT2" s="19" t="s">
        <v>81</v>
      </c>
    </row>
    <row r="3" spans="1:46" s="1" customFormat="1" ht="6.95" customHeight="1">
      <c r="B3" s="20"/>
      <c r="C3" s="21"/>
      <c r="D3" s="21"/>
      <c r="E3" s="21"/>
      <c r="F3" s="21"/>
      <c r="G3" s="21"/>
      <c r="H3" s="21"/>
      <c r="I3" s="21"/>
      <c r="J3" s="21"/>
      <c r="K3" s="21"/>
      <c r="L3" s="22"/>
      <c r="AT3" s="19" t="s">
        <v>82</v>
      </c>
    </row>
    <row r="4" spans="1:46" s="1" customFormat="1" ht="24.95" customHeight="1">
      <c r="B4" s="22"/>
      <c r="D4" s="23" t="s">
        <v>126</v>
      </c>
      <c r="L4" s="22"/>
      <c r="M4" s="100" t="s">
        <v>10</v>
      </c>
      <c r="AT4" s="19" t="s">
        <v>3</v>
      </c>
    </row>
    <row r="5" spans="1:46" s="1" customFormat="1" ht="6.95" customHeight="1">
      <c r="B5" s="22"/>
      <c r="L5" s="22"/>
    </row>
    <row r="6" spans="1:46" s="1" customFormat="1" ht="12" customHeight="1">
      <c r="B6" s="22"/>
      <c r="D6" s="29" t="s">
        <v>16</v>
      </c>
      <c r="L6" s="22"/>
    </row>
    <row r="7" spans="1:46" s="1" customFormat="1" ht="16.5" customHeight="1">
      <c r="B7" s="22"/>
      <c r="E7" s="289" t="str">
        <f>'Rekapitulace stavby'!K6</f>
        <v>Oprava kolejí výhybek a nástupišť v žst. Strážnice</v>
      </c>
      <c r="F7" s="290"/>
      <c r="G7" s="290"/>
      <c r="H7" s="290"/>
      <c r="L7" s="22"/>
    </row>
    <row r="8" spans="1:46" s="2" customFormat="1" ht="12" customHeight="1">
      <c r="A8" s="34"/>
      <c r="B8" s="35"/>
      <c r="C8" s="34"/>
      <c r="D8" s="29" t="s">
        <v>127</v>
      </c>
      <c r="E8" s="34"/>
      <c r="F8" s="34"/>
      <c r="G8" s="34"/>
      <c r="H8" s="34"/>
      <c r="I8" s="34"/>
      <c r="J8" s="34"/>
      <c r="K8" s="34"/>
      <c r="L8" s="44"/>
      <c r="S8" s="34"/>
      <c r="T8" s="34"/>
      <c r="U8" s="34"/>
      <c r="V8" s="34"/>
      <c r="W8" s="34"/>
      <c r="X8" s="34"/>
      <c r="Y8" s="34"/>
      <c r="Z8" s="34"/>
      <c r="AA8" s="34"/>
      <c r="AB8" s="34"/>
      <c r="AC8" s="34"/>
      <c r="AD8" s="34"/>
      <c r="AE8" s="34"/>
    </row>
    <row r="9" spans="1:46" s="2" customFormat="1" ht="16.5" customHeight="1">
      <c r="A9" s="34"/>
      <c r="B9" s="35"/>
      <c r="C9" s="34"/>
      <c r="D9" s="34"/>
      <c r="E9" s="285" t="s">
        <v>128</v>
      </c>
      <c r="F9" s="288"/>
      <c r="G9" s="288"/>
      <c r="H9" s="288"/>
      <c r="I9" s="34"/>
      <c r="J9" s="34"/>
      <c r="K9" s="34"/>
      <c r="L9" s="44"/>
      <c r="S9" s="34"/>
      <c r="T9" s="34"/>
      <c r="U9" s="34"/>
      <c r="V9" s="34"/>
      <c r="W9" s="34"/>
      <c r="X9" s="34"/>
      <c r="Y9" s="34"/>
      <c r="Z9" s="34"/>
      <c r="AA9" s="34"/>
      <c r="AB9" s="34"/>
      <c r="AC9" s="34"/>
      <c r="AD9" s="34"/>
      <c r="AE9" s="34"/>
    </row>
    <row r="10" spans="1:46" s="2" customFormat="1">
      <c r="A10" s="34"/>
      <c r="B10" s="35"/>
      <c r="C10" s="34"/>
      <c r="D10" s="34"/>
      <c r="E10" s="34"/>
      <c r="F10" s="34"/>
      <c r="G10" s="34"/>
      <c r="H10" s="34"/>
      <c r="I10" s="34"/>
      <c r="J10" s="34"/>
      <c r="K10" s="34"/>
      <c r="L10" s="44"/>
      <c r="S10" s="34"/>
      <c r="T10" s="34"/>
      <c r="U10" s="34"/>
      <c r="V10" s="34"/>
      <c r="W10" s="34"/>
      <c r="X10" s="34"/>
      <c r="Y10" s="34"/>
      <c r="Z10" s="34"/>
      <c r="AA10" s="34"/>
      <c r="AB10" s="34"/>
      <c r="AC10" s="34"/>
      <c r="AD10" s="34"/>
      <c r="AE10" s="34"/>
    </row>
    <row r="11" spans="1:46" s="2" customFormat="1" ht="12" customHeight="1">
      <c r="A11" s="34"/>
      <c r="B11" s="35"/>
      <c r="C11" s="34"/>
      <c r="D11" s="29" t="s">
        <v>18</v>
      </c>
      <c r="E11" s="34"/>
      <c r="F11" s="27" t="s">
        <v>1</v>
      </c>
      <c r="G11" s="34"/>
      <c r="H11" s="34"/>
      <c r="I11" s="29" t="s">
        <v>19</v>
      </c>
      <c r="J11" s="27" t="s">
        <v>1</v>
      </c>
      <c r="K11" s="34"/>
      <c r="L11" s="44"/>
      <c r="S11" s="34"/>
      <c r="T11" s="34"/>
      <c r="U11" s="34"/>
      <c r="V11" s="34"/>
      <c r="W11" s="34"/>
      <c r="X11" s="34"/>
      <c r="Y11" s="34"/>
      <c r="Z11" s="34"/>
      <c r="AA11" s="34"/>
      <c r="AB11" s="34"/>
      <c r="AC11" s="34"/>
      <c r="AD11" s="34"/>
      <c r="AE11" s="34"/>
    </row>
    <row r="12" spans="1:46" s="2" customFormat="1" ht="12" customHeight="1">
      <c r="A12" s="34"/>
      <c r="B12" s="35"/>
      <c r="C12" s="34"/>
      <c r="D12" s="29" t="s">
        <v>20</v>
      </c>
      <c r="E12" s="34"/>
      <c r="F12" s="27" t="s">
        <v>21</v>
      </c>
      <c r="G12" s="34"/>
      <c r="H12" s="34"/>
      <c r="I12" s="29" t="s">
        <v>22</v>
      </c>
      <c r="J12" s="57">
        <f>'Rekapitulace stavby'!AN8</f>
        <v>45072</v>
      </c>
      <c r="K12" s="34"/>
      <c r="L12" s="44"/>
      <c r="S12" s="34"/>
      <c r="T12" s="34"/>
      <c r="U12" s="34"/>
      <c r="V12" s="34"/>
      <c r="W12" s="34"/>
      <c r="X12" s="34"/>
      <c r="Y12" s="34"/>
      <c r="Z12" s="34"/>
      <c r="AA12" s="34"/>
      <c r="AB12" s="34"/>
      <c r="AC12" s="34"/>
      <c r="AD12" s="34"/>
      <c r="AE12" s="34"/>
    </row>
    <row r="13" spans="1:46" s="2" customFormat="1" ht="10.9" customHeight="1">
      <c r="A13" s="34"/>
      <c r="B13" s="35"/>
      <c r="C13" s="34"/>
      <c r="D13" s="34"/>
      <c r="E13" s="34"/>
      <c r="F13" s="34"/>
      <c r="G13" s="34"/>
      <c r="H13" s="34"/>
      <c r="I13" s="34"/>
      <c r="J13" s="34"/>
      <c r="K13" s="34"/>
      <c r="L13" s="44"/>
      <c r="S13" s="34"/>
      <c r="T13" s="34"/>
      <c r="U13" s="34"/>
      <c r="V13" s="34"/>
      <c r="W13" s="34"/>
      <c r="X13" s="34"/>
      <c r="Y13" s="34"/>
      <c r="Z13" s="34"/>
      <c r="AA13" s="34"/>
      <c r="AB13" s="34"/>
      <c r="AC13" s="34"/>
      <c r="AD13" s="34"/>
      <c r="AE13" s="34"/>
    </row>
    <row r="14" spans="1:46" s="2" customFormat="1" ht="12" customHeight="1">
      <c r="A14" s="34"/>
      <c r="B14" s="35"/>
      <c r="C14" s="34"/>
      <c r="D14" s="29" t="s">
        <v>23</v>
      </c>
      <c r="E14" s="34"/>
      <c r="F14" s="34"/>
      <c r="G14" s="34"/>
      <c r="H14" s="34"/>
      <c r="I14" s="29" t="s">
        <v>24</v>
      </c>
      <c r="J14" s="27" t="str">
        <f>IF('Rekapitulace stavby'!AN10="","",'Rekapitulace stavby'!AN10)</f>
        <v/>
      </c>
      <c r="K14" s="34"/>
      <c r="L14" s="44"/>
      <c r="S14" s="34"/>
      <c r="T14" s="34"/>
      <c r="U14" s="34"/>
      <c r="V14" s="34"/>
      <c r="W14" s="34"/>
      <c r="X14" s="34"/>
      <c r="Y14" s="34"/>
      <c r="Z14" s="34"/>
      <c r="AA14" s="34"/>
      <c r="AB14" s="34"/>
      <c r="AC14" s="34"/>
      <c r="AD14" s="34"/>
      <c r="AE14" s="34"/>
    </row>
    <row r="15" spans="1:46" s="2" customFormat="1" ht="18" customHeight="1">
      <c r="A15" s="34"/>
      <c r="B15" s="35"/>
      <c r="C15" s="34"/>
      <c r="D15" s="34"/>
      <c r="E15" s="27" t="str">
        <f>IF('Rekapitulace stavby'!E11="","",'Rekapitulace stavby'!E11)</f>
        <v xml:space="preserve"> </v>
      </c>
      <c r="F15" s="34"/>
      <c r="G15" s="34"/>
      <c r="H15" s="34"/>
      <c r="I15" s="29" t="s">
        <v>25</v>
      </c>
      <c r="J15" s="27" t="str">
        <f>IF('Rekapitulace stavby'!AN11="","",'Rekapitulace stavby'!AN11)</f>
        <v/>
      </c>
      <c r="K15" s="34"/>
      <c r="L15" s="44"/>
      <c r="S15" s="34"/>
      <c r="T15" s="34"/>
      <c r="U15" s="34"/>
      <c r="V15" s="34"/>
      <c r="W15" s="34"/>
      <c r="X15" s="34"/>
      <c r="Y15" s="34"/>
      <c r="Z15" s="34"/>
      <c r="AA15" s="34"/>
      <c r="AB15" s="34"/>
      <c r="AC15" s="34"/>
      <c r="AD15" s="34"/>
      <c r="AE15" s="34"/>
    </row>
    <row r="16" spans="1:46" s="2" customFormat="1" ht="6.95" customHeight="1">
      <c r="A16" s="34"/>
      <c r="B16" s="35"/>
      <c r="C16" s="34"/>
      <c r="D16" s="34"/>
      <c r="E16" s="34"/>
      <c r="F16" s="34"/>
      <c r="G16" s="34"/>
      <c r="H16" s="34"/>
      <c r="I16" s="34"/>
      <c r="J16" s="34"/>
      <c r="K16" s="34"/>
      <c r="L16" s="44"/>
      <c r="S16" s="34"/>
      <c r="T16" s="34"/>
      <c r="U16" s="34"/>
      <c r="V16" s="34"/>
      <c r="W16" s="34"/>
      <c r="X16" s="34"/>
      <c r="Y16" s="34"/>
      <c r="Z16" s="34"/>
      <c r="AA16" s="34"/>
      <c r="AB16" s="34"/>
      <c r="AC16" s="34"/>
      <c r="AD16" s="34"/>
      <c r="AE16" s="34"/>
    </row>
    <row r="17" spans="1:31" s="2" customFormat="1" ht="12" customHeight="1">
      <c r="A17" s="34"/>
      <c r="B17" s="35"/>
      <c r="C17" s="34"/>
      <c r="D17" s="29" t="s">
        <v>26</v>
      </c>
      <c r="E17" s="34"/>
      <c r="F17" s="34"/>
      <c r="G17" s="34"/>
      <c r="H17" s="34"/>
      <c r="I17" s="29" t="s">
        <v>24</v>
      </c>
      <c r="J17" s="30" t="str">
        <f>'Rekapitulace stavby'!AN13</f>
        <v>Vyplň údaj</v>
      </c>
      <c r="K17" s="34"/>
      <c r="L17" s="44"/>
      <c r="S17" s="34"/>
      <c r="T17" s="34"/>
      <c r="U17" s="34"/>
      <c r="V17" s="34"/>
      <c r="W17" s="34"/>
      <c r="X17" s="34"/>
      <c r="Y17" s="34"/>
      <c r="Z17" s="34"/>
      <c r="AA17" s="34"/>
      <c r="AB17" s="34"/>
      <c r="AC17" s="34"/>
      <c r="AD17" s="34"/>
      <c r="AE17" s="34"/>
    </row>
    <row r="18" spans="1:31" s="2" customFormat="1" ht="18" customHeight="1">
      <c r="A18" s="34"/>
      <c r="B18" s="35"/>
      <c r="C18" s="34"/>
      <c r="D18" s="34"/>
      <c r="E18" s="291" t="str">
        <f>'Rekapitulace stavby'!E14</f>
        <v>Vyplň údaj</v>
      </c>
      <c r="F18" s="277"/>
      <c r="G18" s="277"/>
      <c r="H18" s="277"/>
      <c r="I18" s="29" t="s">
        <v>25</v>
      </c>
      <c r="J18" s="30" t="str">
        <f>'Rekapitulace stavby'!AN14</f>
        <v>Vyplň údaj</v>
      </c>
      <c r="K18" s="34"/>
      <c r="L18" s="44"/>
      <c r="S18" s="34"/>
      <c r="T18" s="34"/>
      <c r="U18" s="34"/>
      <c r="V18" s="34"/>
      <c r="W18" s="34"/>
      <c r="X18" s="34"/>
      <c r="Y18" s="34"/>
      <c r="Z18" s="34"/>
      <c r="AA18" s="34"/>
      <c r="AB18" s="34"/>
      <c r="AC18" s="34"/>
      <c r="AD18" s="34"/>
      <c r="AE18" s="34"/>
    </row>
    <row r="19" spans="1:31" s="2" customFormat="1" ht="6.95" customHeight="1">
      <c r="A19" s="34"/>
      <c r="B19" s="35"/>
      <c r="C19" s="34"/>
      <c r="D19" s="34"/>
      <c r="E19" s="34"/>
      <c r="F19" s="34"/>
      <c r="G19" s="34"/>
      <c r="H19" s="34"/>
      <c r="I19" s="34"/>
      <c r="J19" s="34"/>
      <c r="K19" s="34"/>
      <c r="L19" s="44"/>
      <c r="S19" s="34"/>
      <c r="T19" s="34"/>
      <c r="U19" s="34"/>
      <c r="V19" s="34"/>
      <c r="W19" s="34"/>
      <c r="X19" s="34"/>
      <c r="Y19" s="34"/>
      <c r="Z19" s="34"/>
      <c r="AA19" s="34"/>
      <c r="AB19" s="34"/>
      <c r="AC19" s="34"/>
      <c r="AD19" s="34"/>
      <c r="AE19" s="34"/>
    </row>
    <row r="20" spans="1:31" s="2" customFormat="1" ht="12" customHeight="1">
      <c r="A20" s="34"/>
      <c r="B20" s="35"/>
      <c r="C20" s="34"/>
      <c r="D20" s="29" t="s">
        <v>28</v>
      </c>
      <c r="E20" s="34"/>
      <c r="F20" s="34"/>
      <c r="G20" s="34"/>
      <c r="H20" s="34"/>
      <c r="I20" s="29" t="s">
        <v>24</v>
      </c>
      <c r="J20" s="27" t="str">
        <f>IF('Rekapitulace stavby'!AN16="","",'Rekapitulace stavby'!AN16)</f>
        <v/>
      </c>
      <c r="K20" s="34"/>
      <c r="L20" s="44"/>
      <c r="S20" s="34"/>
      <c r="T20" s="34"/>
      <c r="U20" s="34"/>
      <c r="V20" s="34"/>
      <c r="W20" s="34"/>
      <c r="X20" s="34"/>
      <c r="Y20" s="34"/>
      <c r="Z20" s="34"/>
      <c r="AA20" s="34"/>
      <c r="AB20" s="34"/>
      <c r="AC20" s="34"/>
      <c r="AD20" s="34"/>
      <c r="AE20" s="34"/>
    </row>
    <row r="21" spans="1:31" s="2" customFormat="1" ht="18" customHeight="1">
      <c r="A21" s="34"/>
      <c r="B21" s="35"/>
      <c r="C21" s="34"/>
      <c r="D21" s="34"/>
      <c r="E21" s="27" t="str">
        <f>IF('Rekapitulace stavby'!E17="","",'Rekapitulace stavby'!E17)</f>
        <v xml:space="preserve"> </v>
      </c>
      <c r="F21" s="34"/>
      <c r="G21" s="34"/>
      <c r="H21" s="34"/>
      <c r="I21" s="29" t="s">
        <v>25</v>
      </c>
      <c r="J21" s="27" t="str">
        <f>IF('Rekapitulace stavby'!AN17="","",'Rekapitulace stavby'!AN17)</f>
        <v/>
      </c>
      <c r="K21" s="34"/>
      <c r="L21" s="44"/>
      <c r="S21" s="34"/>
      <c r="T21" s="34"/>
      <c r="U21" s="34"/>
      <c r="V21" s="34"/>
      <c r="W21" s="34"/>
      <c r="X21" s="34"/>
      <c r="Y21" s="34"/>
      <c r="Z21" s="34"/>
      <c r="AA21" s="34"/>
      <c r="AB21" s="34"/>
      <c r="AC21" s="34"/>
      <c r="AD21" s="34"/>
      <c r="AE21" s="34"/>
    </row>
    <row r="22" spans="1:31" s="2" customFormat="1" ht="6.95" customHeight="1">
      <c r="A22" s="34"/>
      <c r="B22" s="35"/>
      <c r="C22" s="34"/>
      <c r="D22" s="34"/>
      <c r="E22" s="34"/>
      <c r="F22" s="34"/>
      <c r="G22" s="34"/>
      <c r="H22" s="34"/>
      <c r="I22" s="34"/>
      <c r="J22" s="34"/>
      <c r="K22" s="34"/>
      <c r="L22" s="44"/>
      <c r="S22" s="34"/>
      <c r="T22" s="34"/>
      <c r="U22" s="34"/>
      <c r="V22" s="34"/>
      <c r="W22" s="34"/>
      <c r="X22" s="34"/>
      <c r="Y22" s="34"/>
      <c r="Z22" s="34"/>
      <c r="AA22" s="34"/>
      <c r="AB22" s="34"/>
      <c r="AC22" s="34"/>
      <c r="AD22" s="34"/>
      <c r="AE22" s="34"/>
    </row>
    <row r="23" spans="1:31" s="2" customFormat="1" ht="12" customHeight="1">
      <c r="A23" s="34"/>
      <c r="B23" s="35"/>
      <c r="C23" s="34"/>
      <c r="D23" s="29" t="s">
        <v>30</v>
      </c>
      <c r="E23" s="34"/>
      <c r="F23" s="34"/>
      <c r="G23" s="34"/>
      <c r="H23" s="34"/>
      <c r="I23" s="29" t="s">
        <v>24</v>
      </c>
      <c r="J23" s="27" t="str">
        <f>IF('Rekapitulace stavby'!AN19="","",'Rekapitulace stavby'!AN19)</f>
        <v/>
      </c>
      <c r="K23" s="34"/>
      <c r="L23" s="44"/>
      <c r="S23" s="34"/>
      <c r="T23" s="34"/>
      <c r="U23" s="34"/>
      <c r="V23" s="34"/>
      <c r="W23" s="34"/>
      <c r="X23" s="34"/>
      <c r="Y23" s="34"/>
      <c r="Z23" s="34"/>
      <c r="AA23" s="34"/>
      <c r="AB23" s="34"/>
      <c r="AC23" s="34"/>
      <c r="AD23" s="34"/>
      <c r="AE23" s="34"/>
    </row>
    <row r="24" spans="1:31" s="2" customFormat="1" ht="18" customHeight="1">
      <c r="A24" s="34"/>
      <c r="B24" s="35"/>
      <c r="C24" s="34"/>
      <c r="D24" s="34"/>
      <c r="E24" s="27" t="str">
        <f>IF('Rekapitulace stavby'!E20="","",'Rekapitulace stavby'!E20)</f>
        <v xml:space="preserve"> </v>
      </c>
      <c r="F24" s="34"/>
      <c r="G24" s="34"/>
      <c r="H24" s="34"/>
      <c r="I24" s="29" t="s">
        <v>25</v>
      </c>
      <c r="J24" s="27" t="str">
        <f>IF('Rekapitulace stavby'!AN20="","",'Rekapitulace stavby'!AN20)</f>
        <v/>
      </c>
      <c r="K24" s="34"/>
      <c r="L24" s="44"/>
      <c r="S24" s="34"/>
      <c r="T24" s="34"/>
      <c r="U24" s="34"/>
      <c r="V24" s="34"/>
      <c r="W24" s="34"/>
      <c r="X24" s="34"/>
      <c r="Y24" s="34"/>
      <c r="Z24" s="34"/>
      <c r="AA24" s="34"/>
      <c r="AB24" s="34"/>
      <c r="AC24" s="34"/>
      <c r="AD24" s="34"/>
      <c r="AE24" s="34"/>
    </row>
    <row r="25" spans="1:31" s="2" customFormat="1" ht="6.95" customHeight="1">
      <c r="A25" s="34"/>
      <c r="B25" s="35"/>
      <c r="C25" s="34"/>
      <c r="D25" s="34"/>
      <c r="E25" s="34"/>
      <c r="F25" s="34"/>
      <c r="G25" s="34"/>
      <c r="H25" s="34"/>
      <c r="I25" s="34"/>
      <c r="J25" s="34"/>
      <c r="K25" s="34"/>
      <c r="L25" s="44"/>
      <c r="S25" s="34"/>
      <c r="T25" s="34"/>
      <c r="U25" s="34"/>
      <c r="V25" s="34"/>
      <c r="W25" s="34"/>
      <c r="X25" s="34"/>
      <c r="Y25" s="34"/>
      <c r="Z25" s="34"/>
      <c r="AA25" s="34"/>
      <c r="AB25" s="34"/>
      <c r="AC25" s="34"/>
      <c r="AD25" s="34"/>
      <c r="AE25" s="34"/>
    </row>
    <row r="26" spans="1:31" s="2" customFormat="1" ht="12" customHeight="1">
      <c r="A26" s="34"/>
      <c r="B26" s="35"/>
      <c r="C26" s="34"/>
      <c r="D26" s="29" t="s">
        <v>31</v>
      </c>
      <c r="E26" s="34"/>
      <c r="F26" s="34"/>
      <c r="G26" s="34"/>
      <c r="H26" s="34"/>
      <c r="I26" s="34"/>
      <c r="J26" s="34"/>
      <c r="K26" s="34"/>
      <c r="L26" s="44"/>
      <c r="S26" s="34"/>
      <c r="T26" s="34"/>
      <c r="U26" s="34"/>
      <c r="V26" s="34"/>
      <c r="W26" s="34"/>
      <c r="X26" s="34"/>
      <c r="Y26" s="34"/>
      <c r="Z26" s="34"/>
      <c r="AA26" s="34"/>
      <c r="AB26" s="34"/>
      <c r="AC26" s="34"/>
      <c r="AD26" s="34"/>
      <c r="AE26" s="34"/>
    </row>
    <row r="27" spans="1:31" s="8" customFormat="1" ht="16.5" customHeight="1">
      <c r="A27" s="101"/>
      <c r="B27" s="102"/>
      <c r="C27" s="101"/>
      <c r="D27" s="101"/>
      <c r="E27" s="281" t="s">
        <v>1</v>
      </c>
      <c r="F27" s="281"/>
      <c r="G27" s="281"/>
      <c r="H27" s="281"/>
      <c r="I27" s="101"/>
      <c r="J27" s="101"/>
      <c r="K27" s="101"/>
      <c r="L27" s="103"/>
      <c r="S27" s="101"/>
      <c r="T27" s="101"/>
      <c r="U27" s="101"/>
      <c r="V27" s="101"/>
      <c r="W27" s="101"/>
      <c r="X27" s="101"/>
      <c r="Y27" s="101"/>
      <c r="Z27" s="101"/>
      <c r="AA27" s="101"/>
      <c r="AB27" s="101"/>
      <c r="AC27" s="101"/>
      <c r="AD27" s="101"/>
      <c r="AE27" s="101"/>
    </row>
    <row r="28" spans="1:31" s="2" customFormat="1" ht="6.95" customHeight="1">
      <c r="A28" s="34"/>
      <c r="B28" s="35"/>
      <c r="C28" s="34"/>
      <c r="D28" s="34"/>
      <c r="E28" s="34"/>
      <c r="F28" s="34"/>
      <c r="G28" s="34"/>
      <c r="H28" s="34"/>
      <c r="I28" s="34"/>
      <c r="J28" s="34"/>
      <c r="K28" s="34"/>
      <c r="L28" s="44"/>
      <c r="S28" s="34"/>
      <c r="T28" s="34"/>
      <c r="U28" s="34"/>
      <c r="V28" s="34"/>
      <c r="W28" s="34"/>
      <c r="X28" s="34"/>
      <c r="Y28" s="34"/>
      <c r="Z28" s="34"/>
      <c r="AA28" s="34"/>
      <c r="AB28" s="34"/>
      <c r="AC28" s="34"/>
      <c r="AD28" s="34"/>
      <c r="AE28" s="34"/>
    </row>
    <row r="29" spans="1:31" s="2" customFormat="1" ht="6.95" customHeight="1">
      <c r="A29" s="34"/>
      <c r="B29" s="35"/>
      <c r="C29" s="34"/>
      <c r="D29" s="68"/>
      <c r="E29" s="68"/>
      <c r="F29" s="68"/>
      <c r="G29" s="68"/>
      <c r="H29" s="68"/>
      <c r="I29" s="68"/>
      <c r="J29" s="68"/>
      <c r="K29" s="68"/>
      <c r="L29" s="44"/>
      <c r="S29" s="34"/>
      <c r="T29" s="34"/>
      <c r="U29" s="34"/>
      <c r="V29" s="34"/>
      <c r="W29" s="34"/>
      <c r="X29" s="34"/>
      <c r="Y29" s="34"/>
      <c r="Z29" s="34"/>
      <c r="AA29" s="34"/>
      <c r="AB29" s="34"/>
      <c r="AC29" s="34"/>
      <c r="AD29" s="34"/>
      <c r="AE29" s="34"/>
    </row>
    <row r="30" spans="1:31" s="2" customFormat="1" ht="25.35" customHeight="1">
      <c r="A30" s="34"/>
      <c r="B30" s="35"/>
      <c r="C30" s="34"/>
      <c r="D30" s="104" t="s">
        <v>32</v>
      </c>
      <c r="E30" s="34"/>
      <c r="F30" s="34"/>
      <c r="G30" s="34"/>
      <c r="H30" s="34"/>
      <c r="I30" s="34"/>
      <c r="J30" s="73">
        <f>ROUND(J119, 2)</f>
        <v>0</v>
      </c>
      <c r="K30" s="34"/>
      <c r="L30" s="44"/>
      <c r="S30" s="34"/>
      <c r="T30" s="34"/>
      <c r="U30" s="34"/>
      <c r="V30" s="34"/>
      <c r="W30" s="34"/>
      <c r="X30" s="34"/>
      <c r="Y30" s="34"/>
      <c r="Z30" s="34"/>
      <c r="AA30" s="34"/>
      <c r="AB30" s="34"/>
      <c r="AC30" s="34"/>
      <c r="AD30" s="34"/>
      <c r="AE30" s="34"/>
    </row>
    <row r="31" spans="1:31" s="2" customFormat="1" ht="6.95" customHeight="1">
      <c r="A31" s="34"/>
      <c r="B31" s="35"/>
      <c r="C31" s="34"/>
      <c r="D31" s="68"/>
      <c r="E31" s="68"/>
      <c r="F31" s="68"/>
      <c r="G31" s="68"/>
      <c r="H31" s="68"/>
      <c r="I31" s="68"/>
      <c r="J31" s="68"/>
      <c r="K31" s="68"/>
      <c r="L31" s="44"/>
      <c r="S31" s="34"/>
      <c r="T31" s="34"/>
      <c r="U31" s="34"/>
      <c r="V31" s="34"/>
      <c r="W31" s="34"/>
      <c r="X31" s="34"/>
      <c r="Y31" s="34"/>
      <c r="Z31" s="34"/>
      <c r="AA31" s="34"/>
      <c r="AB31" s="34"/>
      <c r="AC31" s="34"/>
      <c r="AD31" s="34"/>
      <c r="AE31" s="34"/>
    </row>
    <row r="32" spans="1:31" s="2" customFormat="1" ht="14.45" customHeight="1">
      <c r="A32" s="34"/>
      <c r="B32" s="35"/>
      <c r="C32" s="34"/>
      <c r="D32" s="34"/>
      <c r="E32" s="34"/>
      <c r="F32" s="38" t="s">
        <v>34</v>
      </c>
      <c r="G32" s="34"/>
      <c r="H32" s="34"/>
      <c r="I32" s="38" t="s">
        <v>33</v>
      </c>
      <c r="J32" s="38" t="s">
        <v>35</v>
      </c>
      <c r="K32" s="34"/>
      <c r="L32" s="44"/>
      <c r="S32" s="34"/>
      <c r="T32" s="34"/>
      <c r="U32" s="34"/>
      <c r="V32" s="34"/>
      <c r="W32" s="34"/>
      <c r="X32" s="34"/>
      <c r="Y32" s="34"/>
      <c r="Z32" s="34"/>
      <c r="AA32" s="34"/>
      <c r="AB32" s="34"/>
      <c r="AC32" s="34"/>
      <c r="AD32" s="34"/>
      <c r="AE32" s="34"/>
    </row>
    <row r="33" spans="1:31" s="2" customFormat="1" ht="14.45" customHeight="1">
      <c r="A33" s="34"/>
      <c r="B33" s="35"/>
      <c r="C33" s="34"/>
      <c r="D33" s="105" t="s">
        <v>36</v>
      </c>
      <c r="E33" s="29" t="s">
        <v>37</v>
      </c>
      <c r="F33" s="106">
        <f>ROUND((SUM(BE119:BE196)),  2)</f>
        <v>0</v>
      </c>
      <c r="G33" s="34"/>
      <c r="H33" s="34"/>
      <c r="I33" s="107">
        <v>0.21</v>
      </c>
      <c r="J33" s="106">
        <f>ROUND(((SUM(BE119:BE196))*I33),  2)</f>
        <v>0</v>
      </c>
      <c r="K33" s="34"/>
      <c r="L33" s="44"/>
      <c r="S33" s="34"/>
      <c r="T33" s="34"/>
      <c r="U33" s="34"/>
      <c r="V33" s="34"/>
      <c r="W33" s="34"/>
      <c r="X33" s="34"/>
      <c r="Y33" s="34"/>
      <c r="Z33" s="34"/>
      <c r="AA33" s="34"/>
      <c r="AB33" s="34"/>
      <c r="AC33" s="34"/>
      <c r="AD33" s="34"/>
      <c r="AE33" s="34"/>
    </row>
    <row r="34" spans="1:31" s="2" customFormat="1" ht="14.45" customHeight="1">
      <c r="A34" s="34"/>
      <c r="B34" s="35"/>
      <c r="C34" s="34"/>
      <c r="D34" s="34"/>
      <c r="E34" s="29" t="s">
        <v>38</v>
      </c>
      <c r="F34" s="106">
        <f>ROUND((SUM(BF119:BF196)),  2)</f>
        <v>0</v>
      </c>
      <c r="G34" s="34"/>
      <c r="H34" s="34"/>
      <c r="I34" s="107">
        <v>0.15</v>
      </c>
      <c r="J34" s="106">
        <f>ROUND(((SUM(BF119:BF196))*I34),  2)</f>
        <v>0</v>
      </c>
      <c r="K34" s="34"/>
      <c r="L34" s="44"/>
      <c r="S34" s="34"/>
      <c r="T34" s="34"/>
      <c r="U34" s="34"/>
      <c r="V34" s="34"/>
      <c r="W34" s="34"/>
      <c r="X34" s="34"/>
      <c r="Y34" s="34"/>
      <c r="Z34" s="34"/>
      <c r="AA34" s="34"/>
      <c r="AB34" s="34"/>
      <c r="AC34" s="34"/>
      <c r="AD34" s="34"/>
      <c r="AE34" s="34"/>
    </row>
    <row r="35" spans="1:31" s="2" customFormat="1" ht="14.45" hidden="1" customHeight="1">
      <c r="A35" s="34"/>
      <c r="B35" s="35"/>
      <c r="C35" s="34"/>
      <c r="D35" s="34"/>
      <c r="E35" s="29" t="s">
        <v>39</v>
      </c>
      <c r="F35" s="106">
        <f>ROUND((SUM(BG119:BG196)),  2)</f>
        <v>0</v>
      </c>
      <c r="G35" s="34"/>
      <c r="H35" s="34"/>
      <c r="I35" s="107">
        <v>0.21</v>
      </c>
      <c r="J35" s="106">
        <f>0</f>
        <v>0</v>
      </c>
      <c r="K35" s="34"/>
      <c r="L35" s="44"/>
      <c r="S35" s="34"/>
      <c r="T35" s="34"/>
      <c r="U35" s="34"/>
      <c r="V35" s="34"/>
      <c r="W35" s="34"/>
      <c r="X35" s="34"/>
      <c r="Y35" s="34"/>
      <c r="Z35" s="34"/>
      <c r="AA35" s="34"/>
      <c r="AB35" s="34"/>
      <c r="AC35" s="34"/>
      <c r="AD35" s="34"/>
      <c r="AE35" s="34"/>
    </row>
    <row r="36" spans="1:31" s="2" customFormat="1" ht="14.45" hidden="1" customHeight="1">
      <c r="A36" s="34"/>
      <c r="B36" s="35"/>
      <c r="C36" s="34"/>
      <c r="D36" s="34"/>
      <c r="E36" s="29" t="s">
        <v>40</v>
      </c>
      <c r="F36" s="106">
        <f>ROUND((SUM(BH119:BH196)),  2)</f>
        <v>0</v>
      </c>
      <c r="G36" s="34"/>
      <c r="H36" s="34"/>
      <c r="I36" s="107">
        <v>0.15</v>
      </c>
      <c r="J36" s="106">
        <f>0</f>
        <v>0</v>
      </c>
      <c r="K36" s="34"/>
      <c r="L36" s="44"/>
      <c r="S36" s="34"/>
      <c r="T36" s="34"/>
      <c r="U36" s="34"/>
      <c r="V36" s="34"/>
      <c r="W36" s="34"/>
      <c r="X36" s="34"/>
      <c r="Y36" s="34"/>
      <c r="Z36" s="34"/>
      <c r="AA36" s="34"/>
      <c r="AB36" s="34"/>
      <c r="AC36" s="34"/>
      <c r="AD36" s="34"/>
      <c r="AE36" s="34"/>
    </row>
    <row r="37" spans="1:31" s="2" customFormat="1" ht="14.45" hidden="1" customHeight="1">
      <c r="A37" s="34"/>
      <c r="B37" s="35"/>
      <c r="C37" s="34"/>
      <c r="D37" s="34"/>
      <c r="E37" s="29" t="s">
        <v>41</v>
      </c>
      <c r="F37" s="106">
        <f>ROUND((SUM(BI119:BI196)),  2)</f>
        <v>0</v>
      </c>
      <c r="G37" s="34"/>
      <c r="H37" s="34"/>
      <c r="I37" s="107">
        <v>0</v>
      </c>
      <c r="J37" s="106">
        <f>0</f>
        <v>0</v>
      </c>
      <c r="K37" s="34"/>
      <c r="L37" s="44"/>
      <c r="S37" s="34"/>
      <c r="T37" s="34"/>
      <c r="U37" s="34"/>
      <c r="V37" s="34"/>
      <c r="W37" s="34"/>
      <c r="X37" s="34"/>
      <c r="Y37" s="34"/>
      <c r="Z37" s="34"/>
      <c r="AA37" s="34"/>
      <c r="AB37" s="34"/>
      <c r="AC37" s="34"/>
      <c r="AD37" s="34"/>
      <c r="AE37" s="34"/>
    </row>
    <row r="38" spans="1:31" s="2" customFormat="1" ht="6.95" customHeight="1">
      <c r="A38" s="34"/>
      <c r="B38" s="35"/>
      <c r="C38" s="34"/>
      <c r="D38" s="34"/>
      <c r="E38" s="34"/>
      <c r="F38" s="34"/>
      <c r="G38" s="34"/>
      <c r="H38" s="34"/>
      <c r="I38" s="34"/>
      <c r="J38" s="34"/>
      <c r="K38" s="34"/>
      <c r="L38" s="44"/>
      <c r="S38" s="34"/>
      <c r="T38" s="34"/>
      <c r="U38" s="34"/>
      <c r="V38" s="34"/>
      <c r="W38" s="34"/>
      <c r="X38" s="34"/>
      <c r="Y38" s="34"/>
      <c r="Z38" s="34"/>
      <c r="AA38" s="34"/>
      <c r="AB38" s="34"/>
      <c r="AC38" s="34"/>
      <c r="AD38" s="34"/>
      <c r="AE38" s="34"/>
    </row>
    <row r="39" spans="1:31" s="2" customFormat="1" ht="25.35" customHeight="1">
      <c r="A39" s="34"/>
      <c r="B39" s="35"/>
      <c r="C39" s="108"/>
      <c r="D39" s="109" t="s">
        <v>42</v>
      </c>
      <c r="E39" s="62"/>
      <c r="F39" s="62"/>
      <c r="G39" s="110" t="s">
        <v>43</v>
      </c>
      <c r="H39" s="111" t="s">
        <v>44</v>
      </c>
      <c r="I39" s="62"/>
      <c r="J39" s="112">
        <f>SUM(J30:J37)</f>
        <v>0</v>
      </c>
      <c r="K39" s="113"/>
      <c r="L39" s="44"/>
      <c r="S39" s="34"/>
      <c r="T39" s="34"/>
      <c r="U39" s="34"/>
      <c r="V39" s="34"/>
      <c r="W39" s="34"/>
      <c r="X39" s="34"/>
      <c r="Y39" s="34"/>
      <c r="Z39" s="34"/>
      <c r="AA39" s="34"/>
      <c r="AB39" s="34"/>
      <c r="AC39" s="34"/>
      <c r="AD39" s="34"/>
      <c r="AE39" s="34"/>
    </row>
    <row r="40" spans="1:31" s="2" customFormat="1" ht="14.45" customHeight="1">
      <c r="A40" s="34"/>
      <c r="B40" s="35"/>
      <c r="C40" s="34"/>
      <c r="D40" s="34"/>
      <c r="E40" s="34"/>
      <c r="F40" s="34"/>
      <c r="G40" s="34"/>
      <c r="H40" s="34"/>
      <c r="I40" s="34"/>
      <c r="J40" s="34"/>
      <c r="K40" s="34"/>
      <c r="L40" s="44"/>
      <c r="S40" s="34"/>
      <c r="T40" s="34"/>
      <c r="U40" s="34"/>
      <c r="V40" s="34"/>
      <c r="W40" s="34"/>
      <c r="X40" s="34"/>
      <c r="Y40" s="34"/>
      <c r="Z40" s="34"/>
      <c r="AA40" s="34"/>
      <c r="AB40" s="34"/>
      <c r="AC40" s="34"/>
      <c r="AD40" s="34"/>
      <c r="AE40" s="34"/>
    </row>
    <row r="41" spans="1:31" s="1" customFormat="1" ht="14.45" customHeight="1">
      <c r="B41" s="22"/>
      <c r="L41" s="22"/>
    </row>
    <row r="42" spans="1:31" s="1" customFormat="1" ht="14.45" customHeight="1">
      <c r="B42" s="22"/>
      <c r="L42" s="22"/>
    </row>
    <row r="43" spans="1:31" s="1" customFormat="1" ht="14.45" customHeight="1">
      <c r="B43" s="22"/>
      <c r="L43" s="22"/>
    </row>
    <row r="44" spans="1:31" s="1" customFormat="1" ht="14.45" customHeight="1">
      <c r="B44" s="22"/>
      <c r="L44" s="22"/>
    </row>
    <row r="45" spans="1:31" s="1" customFormat="1" ht="14.45" customHeight="1">
      <c r="B45" s="22"/>
      <c r="L45" s="22"/>
    </row>
    <row r="46" spans="1:31" s="1" customFormat="1" ht="14.45" customHeight="1">
      <c r="B46" s="22"/>
      <c r="L46" s="22"/>
    </row>
    <row r="47" spans="1:31" s="1" customFormat="1" ht="14.45" customHeight="1">
      <c r="B47" s="22"/>
      <c r="L47" s="22"/>
    </row>
    <row r="48" spans="1:31" s="1" customFormat="1" ht="14.45" customHeight="1">
      <c r="B48" s="22"/>
      <c r="L48" s="22"/>
    </row>
    <row r="49" spans="1:31" s="1" customFormat="1" ht="14.45" customHeight="1">
      <c r="B49" s="22"/>
      <c r="L49" s="22"/>
    </row>
    <row r="50" spans="1:31" s="2" customFormat="1" ht="14.45" customHeight="1">
      <c r="B50" s="44"/>
      <c r="D50" s="45" t="s">
        <v>45</v>
      </c>
      <c r="E50" s="46"/>
      <c r="F50" s="46"/>
      <c r="G50" s="45" t="s">
        <v>46</v>
      </c>
      <c r="H50" s="46"/>
      <c r="I50" s="46"/>
      <c r="J50" s="46"/>
      <c r="K50" s="46"/>
      <c r="L50" s="44"/>
    </row>
    <row r="51" spans="1:31">
      <c r="B51" s="22"/>
      <c r="L51" s="22"/>
    </row>
    <row r="52" spans="1:31">
      <c r="B52" s="22"/>
      <c r="L52" s="22"/>
    </row>
    <row r="53" spans="1:31">
      <c r="B53" s="22"/>
      <c r="L53" s="22"/>
    </row>
    <row r="54" spans="1:31">
      <c r="B54" s="22"/>
      <c r="L54" s="22"/>
    </row>
    <row r="55" spans="1:31">
      <c r="B55" s="22"/>
      <c r="L55" s="22"/>
    </row>
    <row r="56" spans="1:31">
      <c r="B56" s="22"/>
      <c r="L56" s="22"/>
    </row>
    <row r="57" spans="1:31">
      <c r="B57" s="22"/>
      <c r="L57" s="22"/>
    </row>
    <row r="58" spans="1:31">
      <c r="B58" s="22"/>
      <c r="L58" s="22"/>
    </row>
    <row r="59" spans="1:31">
      <c r="B59" s="22"/>
      <c r="L59" s="22"/>
    </row>
    <row r="60" spans="1:31">
      <c r="B60" s="22"/>
      <c r="L60" s="22"/>
    </row>
    <row r="61" spans="1:31" s="2" customFormat="1" ht="12.75">
      <c r="A61" s="34"/>
      <c r="B61" s="35"/>
      <c r="C61" s="34"/>
      <c r="D61" s="47" t="s">
        <v>47</v>
      </c>
      <c r="E61" s="37"/>
      <c r="F61" s="114" t="s">
        <v>48</v>
      </c>
      <c r="G61" s="47" t="s">
        <v>47</v>
      </c>
      <c r="H61" s="37"/>
      <c r="I61" s="37"/>
      <c r="J61" s="115" t="s">
        <v>48</v>
      </c>
      <c r="K61" s="37"/>
      <c r="L61" s="44"/>
      <c r="S61" s="34"/>
      <c r="T61" s="34"/>
      <c r="U61" s="34"/>
      <c r="V61" s="34"/>
      <c r="W61" s="34"/>
      <c r="X61" s="34"/>
      <c r="Y61" s="34"/>
      <c r="Z61" s="34"/>
      <c r="AA61" s="34"/>
      <c r="AB61" s="34"/>
      <c r="AC61" s="34"/>
      <c r="AD61" s="34"/>
      <c r="AE61" s="34"/>
    </row>
    <row r="62" spans="1:31">
      <c r="B62" s="22"/>
      <c r="L62" s="22"/>
    </row>
    <row r="63" spans="1:31">
      <c r="B63" s="22"/>
      <c r="L63" s="22"/>
    </row>
    <row r="64" spans="1:31">
      <c r="B64" s="22"/>
      <c r="L64" s="22"/>
    </row>
    <row r="65" spans="1:31" s="2" customFormat="1" ht="12.75">
      <c r="A65" s="34"/>
      <c r="B65" s="35"/>
      <c r="C65" s="34"/>
      <c r="D65" s="45" t="s">
        <v>49</v>
      </c>
      <c r="E65" s="48"/>
      <c r="F65" s="48"/>
      <c r="G65" s="45" t="s">
        <v>50</v>
      </c>
      <c r="H65" s="48"/>
      <c r="I65" s="48"/>
      <c r="J65" s="48"/>
      <c r="K65" s="48"/>
      <c r="L65" s="44"/>
      <c r="S65" s="34"/>
      <c r="T65" s="34"/>
      <c r="U65" s="34"/>
      <c r="V65" s="34"/>
      <c r="W65" s="34"/>
      <c r="X65" s="34"/>
      <c r="Y65" s="34"/>
      <c r="Z65" s="34"/>
      <c r="AA65" s="34"/>
      <c r="AB65" s="34"/>
      <c r="AC65" s="34"/>
      <c r="AD65" s="34"/>
      <c r="AE65" s="34"/>
    </row>
    <row r="66" spans="1:31">
      <c r="B66" s="22"/>
      <c r="L66" s="22"/>
    </row>
    <row r="67" spans="1:31">
      <c r="B67" s="22"/>
      <c r="L67" s="22"/>
    </row>
    <row r="68" spans="1:31">
      <c r="B68" s="22"/>
      <c r="L68" s="22"/>
    </row>
    <row r="69" spans="1:31">
      <c r="B69" s="22"/>
      <c r="L69" s="22"/>
    </row>
    <row r="70" spans="1:31">
      <c r="B70" s="22"/>
      <c r="L70" s="22"/>
    </row>
    <row r="71" spans="1:31">
      <c r="B71" s="22"/>
      <c r="L71" s="22"/>
    </row>
    <row r="72" spans="1:31">
      <c r="B72" s="22"/>
      <c r="L72" s="22"/>
    </row>
    <row r="73" spans="1:31">
      <c r="B73" s="22"/>
      <c r="L73" s="22"/>
    </row>
    <row r="74" spans="1:31">
      <c r="B74" s="22"/>
      <c r="L74" s="22"/>
    </row>
    <row r="75" spans="1:31">
      <c r="B75" s="22"/>
      <c r="L75" s="22"/>
    </row>
    <row r="76" spans="1:31" s="2" customFormat="1" ht="12.75">
      <c r="A76" s="34"/>
      <c r="B76" s="35"/>
      <c r="C76" s="34"/>
      <c r="D76" s="47" t="s">
        <v>47</v>
      </c>
      <c r="E76" s="37"/>
      <c r="F76" s="114" t="s">
        <v>48</v>
      </c>
      <c r="G76" s="47" t="s">
        <v>47</v>
      </c>
      <c r="H76" s="37"/>
      <c r="I76" s="37"/>
      <c r="J76" s="115" t="s">
        <v>48</v>
      </c>
      <c r="K76" s="37"/>
      <c r="L76" s="44"/>
      <c r="S76" s="34"/>
      <c r="T76" s="34"/>
      <c r="U76" s="34"/>
      <c r="V76" s="34"/>
      <c r="W76" s="34"/>
      <c r="X76" s="34"/>
      <c r="Y76" s="34"/>
      <c r="Z76" s="34"/>
      <c r="AA76" s="34"/>
      <c r="AB76" s="34"/>
      <c r="AC76" s="34"/>
      <c r="AD76" s="34"/>
      <c r="AE76" s="34"/>
    </row>
    <row r="77" spans="1:31" s="2" customFormat="1" ht="14.45" customHeight="1">
      <c r="A77" s="34"/>
      <c r="B77" s="49"/>
      <c r="C77" s="50"/>
      <c r="D77" s="50"/>
      <c r="E77" s="50"/>
      <c r="F77" s="50"/>
      <c r="G77" s="50"/>
      <c r="H77" s="50"/>
      <c r="I77" s="50"/>
      <c r="J77" s="50"/>
      <c r="K77" s="50"/>
      <c r="L77" s="44"/>
      <c r="S77" s="34"/>
      <c r="T77" s="34"/>
      <c r="U77" s="34"/>
      <c r="V77" s="34"/>
      <c r="W77" s="34"/>
      <c r="X77" s="34"/>
      <c r="Y77" s="34"/>
      <c r="Z77" s="34"/>
      <c r="AA77" s="34"/>
      <c r="AB77" s="34"/>
      <c r="AC77" s="34"/>
      <c r="AD77" s="34"/>
      <c r="AE77" s="34"/>
    </row>
    <row r="81" spans="1:47" s="2" customFormat="1" ht="6.95" customHeight="1">
      <c r="A81" s="34"/>
      <c r="B81" s="51"/>
      <c r="C81" s="52"/>
      <c r="D81" s="52"/>
      <c r="E81" s="52"/>
      <c r="F81" s="52"/>
      <c r="G81" s="52"/>
      <c r="H81" s="52"/>
      <c r="I81" s="52"/>
      <c r="J81" s="52"/>
      <c r="K81" s="52"/>
      <c r="L81" s="44"/>
      <c r="S81" s="34"/>
      <c r="T81" s="34"/>
      <c r="U81" s="34"/>
      <c r="V81" s="34"/>
      <c r="W81" s="34"/>
      <c r="X81" s="34"/>
      <c r="Y81" s="34"/>
      <c r="Z81" s="34"/>
      <c r="AA81" s="34"/>
      <c r="AB81" s="34"/>
      <c r="AC81" s="34"/>
      <c r="AD81" s="34"/>
      <c r="AE81" s="34"/>
    </row>
    <row r="82" spans="1:47" s="2" customFormat="1" ht="24.95" customHeight="1">
      <c r="A82" s="34"/>
      <c r="B82" s="35"/>
      <c r="C82" s="23" t="s">
        <v>129</v>
      </c>
      <c r="D82" s="34"/>
      <c r="E82" s="34"/>
      <c r="F82" s="34"/>
      <c r="G82" s="34"/>
      <c r="H82" s="34"/>
      <c r="I82" s="34"/>
      <c r="J82" s="34"/>
      <c r="K82" s="34"/>
      <c r="L82" s="44"/>
      <c r="S82" s="34"/>
      <c r="T82" s="34"/>
      <c r="U82" s="34"/>
      <c r="V82" s="34"/>
      <c r="W82" s="34"/>
      <c r="X82" s="34"/>
      <c r="Y82" s="34"/>
      <c r="Z82" s="34"/>
      <c r="AA82" s="34"/>
      <c r="AB82" s="34"/>
      <c r="AC82" s="34"/>
      <c r="AD82" s="34"/>
      <c r="AE82" s="34"/>
    </row>
    <row r="83" spans="1:47" s="2" customFormat="1" ht="6.95" customHeight="1">
      <c r="A83" s="34"/>
      <c r="B83" s="35"/>
      <c r="C83" s="34"/>
      <c r="D83" s="34"/>
      <c r="E83" s="34"/>
      <c r="F83" s="34"/>
      <c r="G83" s="34"/>
      <c r="H83" s="34"/>
      <c r="I83" s="34"/>
      <c r="J83" s="34"/>
      <c r="K83" s="34"/>
      <c r="L83" s="44"/>
      <c r="S83" s="34"/>
      <c r="T83" s="34"/>
      <c r="U83" s="34"/>
      <c r="V83" s="34"/>
      <c r="W83" s="34"/>
      <c r="X83" s="34"/>
      <c r="Y83" s="34"/>
      <c r="Z83" s="34"/>
      <c r="AA83" s="34"/>
      <c r="AB83" s="34"/>
      <c r="AC83" s="34"/>
      <c r="AD83" s="34"/>
      <c r="AE83" s="34"/>
    </row>
    <row r="84" spans="1:47" s="2" customFormat="1" ht="12" customHeight="1">
      <c r="A84" s="34"/>
      <c r="B84" s="35"/>
      <c r="C84" s="29" t="s">
        <v>16</v>
      </c>
      <c r="D84" s="34"/>
      <c r="E84" s="34"/>
      <c r="F84" s="34"/>
      <c r="G84" s="34"/>
      <c r="H84" s="34"/>
      <c r="I84" s="34"/>
      <c r="J84" s="34"/>
      <c r="K84" s="34"/>
      <c r="L84" s="44"/>
      <c r="S84" s="34"/>
      <c r="T84" s="34"/>
      <c r="U84" s="34"/>
      <c r="V84" s="34"/>
      <c r="W84" s="34"/>
      <c r="X84" s="34"/>
      <c r="Y84" s="34"/>
      <c r="Z84" s="34"/>
      <c r="AA84" s="34"/>
      <c r="AB84" s="34"/>
      <c r="AC84" s="34"/>
      <c r="AD84" s="34"/>
      <c r="AE84" s="34"/>
    </row>
    <row r="85" spans="1:47" s="2" customFormat="1" ht="16.5" customHeight="1">
      <c r="A85" s="34"/>
      <c r="B85" s="35"/>
      <c r="C85" s="34"/>
      <c r="D85" s="34"/>
      <c r="E85" s="289" t="str">
        <f>E7</f>
        <v>Oprava kolejí výhybek a nástupišť v žst. Strážnice</v>
      </c>
      <c r="F85" s="290"/>
      <c r="G85" s="290"/>
      <c r="H85" s="290"/>
      <c r="I85" s="34"/>
      <c r="J85" s="34"/>
      <c r="K85" s="34"/>
      <c r="L85" s="44"/>
      <c r="S85" s="34"/>
      <c r="T85" s="34"/>
      <c r="U85" s="34"/>
      <c r="V85" s="34"/>
      <c r="W85" s="34"/>
      <c r="X85" s="34"/>
      <c r="Y85" s="34"/>
      <c r="Z85" s="34"/>
      <c r="AA85" s="34"/>
      <c r="AB85" s="34"/>
      <c r="AC85" s="34"/>
      <c r="AD85" s="34"/>
      <c r="AE85" s="34"/>
    </row>
    <row r="86" spans="1:47" s="2" customFormat="1" ht="12" customHeight="1">
      <c r="A86" s="34"/>
      <c r="B86" s="35"/>
      <c r="C86" s="29" t="s">
        <v>127</v>
      </c>
      <c r="D86" s="34"/>
      <c r="E86" s="34"/>
      <c r="F86" s="34"/>
      <c r="G86" s="34"/>
      <c r="H86" s="34"/>
      <c r="I86" s="34"/>
      <c r="J86" s="34"/>
      <c r="K86" s="34"/>
      <c r="L86" s="44"/>
      <c r="S86" s="34"/>
      <c r="T86" s="34"/>
      <c r="U86" s="34"/>
      <c r="V86" s="34"/>
      <c r="W86" s="34"/>
      <c r="X86" s="34"/>
      <c r="Y86" s="34"/>
      <c r="Z86" s="34"/>
      <c r="AA86" s="34"/>
      <c r="AB86" s="34"/>
      <c r="AC86" s="34"/>
      <c r="AD86" s="34"/>
      <c r="AE86" s="34"/>
    </row>
    <row r="87" spans="1:47" s="2" customFormat="1" ht="16.5" customHeight="1">
      <c r="A87" s="34"/>
      <c r="B87" s="35"/>
      <c r="C87" s="34"/>
      <c r="D87" s="34"/>
      <c r="E87" s="285" t="str">
        <f>E9</f>
        <v>PS 701 - Sdělovací zařízení</v>
      </c>
      <c r="F87" s="288"/>
      <c r="G87" s="288"/>
      <c r="H87" s="288"/>
      <c r="I87" s="34"/>
      <c r="J87" s="34"/>
      <c r="K87" s="34"/>
      <c r="L87" s="44"/>
      <c r="S87" s="34"/>
      <c r="T87" s="34"/>
      <c r="U87" s="34"/>
      <c r="V87" s="34"/>
      <c r="W87" s="34"/>
      <c r="X87" s="34"/>
      <c r="Y87" s="34"/>
      <c r="Z87" s="34"/>
      <c r="AA87" s="34"/>
      <c r="AB87" s="34"/>
      <c r="AC87" s="34"/>
      <c r="AD87" s="34"/>
      <c r="AE87" s="34"/>
    </row>
    <row r="88" spans="1:47" s="2" customFormat="1" ht="6.95" customHeight="1">
      <c r="A88" s="34"/>
      <c r="B88" s="35"/>
      <c r="C88" s="34"/>
      <c r="D88" s="34"/>
      <c r="E88" s="34"/>
      <c r="F88" s="34"/>
      <c r="G88" s="34"/>
      <c r="H88" s="34"/>
      <c r="I88" s="34"/>
      <c r="J88" s="34"/>
      <c r="K88" s="34"/>
      <c r="L88" s="44"/>
      <c r="S88" s="34"/>
      <c r="T88" s="34"/>
      <c r="U88" s="34"/>
      <c r="V88" s="34"/>
      <c r="W88" s="34"/>
      <c r="X88" s="34"/>
      <c r="Y88" s="34"/>
      <c r="Z88" s="34"/>
      <c r="AA88" s="34"/>
      <c r="AB88" s="34"/>
      <c r="AC88" s="34"/>
      <c r="AD88" s="34"/>
      <c r="AE88" s="34"/>
    </row>
    <row r="89" spans="1:47" s="2" customFormat="1" ht="12" customHeight="1">
      <c r="A89" s="34"/>
      <c r="B89" s="35"/>
      <c r="C89" s="29" t="s">
        <v>20</v>
      </c>
      <c r="D89" s="34"/>
      <c r="E89" s="34"/>
      <c r="F89" s="27" t="str">
        <f>F12</f>
        <v xml:space="preserve"> </v>
      </c>
      <c r="G89" s="34"/>
      <c r="H89" s="34"/>
      <c r="I89" s="29" t="s">
        <v>22</v>
      </c>
      <c r="J89" s="57">
        <f>IF(J12="","",J12)</f>
        <v>45072</v>
      </c>
      <c r="K89" s="34"/>
      <c r="L89" s="44"/>
      <c r="S89" s="34"/>
      <c r="T89" s="34"/>
      <c r="U89" s="34"/>
      <c r="V89" s="34"/>
      <c r="W89" s="34"/>
      <c r="X89" s="34"/>
      <c r="Y89" s="34"/>
      <c r="Z89" s="34"/>
      <c r="AA89" s="34"/>
      <c r="AB89" s="34"/>
      <c r="AC89" s="34"/>
      <c r="AD89" s="34"/>
      <c r="AE89" s="34"/>
    </row>
    <row r="90" spans="1:47" s="2" customFormat="1" ht="6.95" customHeight="1">
      <c r="A90" s="34"/>
      <c r="B90" s="35"/>
      <c r="C90" s="34"/>
      <c r="D90" s="34"/>
      <c r="E90" s="34"/>
      <c r="F90" s="34"/>
      <c r="G90" s="34"/>
      <c r="H90" s="34"/>
      <c r="I90" s="34"/>
      <c r="J90" s="34"/>
      <c r="K90" s="34"/>
      <c r="L90" s="44"/>
      <c r="S90" s="34"/>
      <c r="T90" s="34"/>
      <c r="U90" s="34"/>
      <c r="V90" s="34"/>
      <c r="W90" s="34"/>
      <c r="X90" s="34"/>
      <c r="Y90" s="34"/>
      <c r="Z90" s="34"/>
      <c r="AA90" s="34"/>
      <c r="AB90" s="34"/>
      <c r="AC90" s="34"/>
      <c r="AD90" s="34"/>
      <c r="AE90" s="34"/>
    </row>
    <row r="91" spans="1:47" s="2" customFormat="1" ht="15.2" customHeight="1">
      <c r="A91" s="34"/>
      <c r="B91" s="35"/>
      <c r="C91" s="29" t="s">
        <v>23</v>
      </c>
      <c r="D91" s="34"/>
      <c r="E91" s="34"/>
      <c r="F91" s="27" t="str">
        <f>E15</f>
        <v xml:space="preserve"> </v>
      </c>
      <c r="G91" s="34"/>
      <c r="H91" s="34"/>
      <c r="I91" s="29" t="s">
        <v>28</v>
      </c>
      <c r="J91" s="32" t="str">
        <f>E21</f>
        <v xml:space="preserve"> </v>
      </c>
      <c r="K91" s="34"/>
      <c r="L91" s="44"/>
      <c r="S91" s="34"/>
      <c r="T91" s="34"/>
      <c r="U91" s="34"/>
      <c r="V91" s="34"/>
      <c r="W91" s="34"/>
      <c r="X91" s="34"/>
      <c r="Y91" s="34"/>
      <c r="Z91" s="34"/>
      <c r="AA91" s="34"/>
      <c r="AB91" s="34"/>
      <c r="AC91" s="34"/>
      <c r="AD91" s="34"/>
      <c r="AE91" s="34"/>
    </row>
    <row r="92" spans="1:47" s="2" customFormat="1" ht="15.2" customHeight="1">
      <c r="A92" s="34"/>
      <c r="B92" s="35"/>
      <c r="C92" s="29" t="s">
        <v>26</v>
      </c>
      <c r="D92" s="34"/>
      <c r="E92" s="34"/>
      <c r="F92" s="27" t="str">
        <f>IF(E18="","",E18)</f>
        <v>Vyplň údaj</v>
      </c>
      <c r="G92" s="34"/>
      <c r="H92" s="34"/>
      <c r="I92" s="29" t="s">
        <v>30</v>
      </c>
      <c r="J92" s="32" t="str">
        <f>E24</f>
        <v xml:space="preserve"> </v>
      </c>
      <c r="K92" s="34"/>
      <c r="L92" s="44"/>
      <c r="S92" s="34"/>
      <c r="T92" s="34"/>
      <c r="U92" s="34"/>
      <c r="V92" s="34"/>
      <c r="W92" s="34"/>
      <c r="X92" s="34"/>
      <c r="Y92" s="34"/>
      <c r="Z92" s="34"/>
      <c r="AA92" s="34"/>
      <c r="AB92" s="34"/>
      <c r="AC92" s="34"/>
      <c r="AD92" s="34"/>
      <c r="AE92" s="34"/>
    </row>
    <row r="93" spans="1:47" s="2" customFormat="1" ht="10.35" customHeight="1">
      <c r="A93" s="34"/>
      <c r="B93" s="35"/>
      <c r="C93" s="34"/>
      <c r="D93" s="34"/>
      <c r="E93" s="34"/>
      <c r="F93" s="34"/>
      <c r="G93" s="34"/>
      <c r="H93" s="34"/>
      <c r="I93" s="34"/>
      <c r="J93" s="34"/>
      <c r="K93" s="34"/>
      <c r="L93" s="44"/>
      <c r="S93" s="34"/>
      <c r="T93" s="34"/>
      <c r="U93" s="34"/>
      <c r="V93" s="34"/>
      <c r="W93" s="34"/>
      <c r="X93" s="34"/>
      <c r="Y93" s="34"/>
      <c r="Z93" s="34"/>
      <c r="AA93" s="34"/>
      <c r="AB93" s="34"/>
      <c r="AC93" s="34"/>
      <c r="AD93" s="34"/>
      <c r="AE93" s="34"/>
    </row>
    <row r="94" spans="1:47" s="2" customFormat="1" ht="29.25" customHeight="1">
      <c r="A94" s="34"/>
      <c r="B94" s="35"/>
      <c r="C94" s="116" t="s">
        <v>130</v>
      </c>
      <c r="D94" s="108"/>
      <c r="E94" s="108"/>
      <c r="F94" s="108"/>
      <c r="G94" s="108"/>
      <c r="H94" s="108"/>
      <c r="I94" s="108"/>
      <c r="J94" s="117" t="s">
        <v>131</v>
      </c>
      <c r="K94" s="108"/>
      <c r="L94" s="44"/>
      <c r="S94" s="34"/>
      <c r="T94" s="34"/>
      <c r="U94" s="34"/>
      <c r="V94" s="34"/>
      <c r="W94" s="34"/>
      <c r="X94" s="34"/>
      <c r="Y94" s="34"/>
      <c r="Z94" s="34"/>
      <c r="AA94" s="34"/>
      <c r="AB94" s="34"/>
      <c r="AC94" s="34"/>
      <c r="AD94" s="34"/>
      <c r="AE94" s="34"/>
    </row>
    <row r="95" spans="1:47" s="2" customFormat="1" ht="10.35" customHeight="1">
      <c r="A95" s="34"/>
      <c r="B95" s="35"/>
      <c r="C95" s="34"/>
      <c r="D95" s="34"/>
      <c r="E95" s="34"/>
      <c r="F95" s="34"/>
      <c r="G95" s="34"/>
      <c r="H95" s="34"/>
      <c r="I95" s="34"/>
      <c r="J95" s="34"/>
      <c r="K95" s="34"/>
      <c r="L95" s="44"/>
      <c r="S95" s="34"/>
      <c r="T95" s="34"/>
      <c r="U95" s="34"/>
      <c r="V95" s="34"/>
      <c r="W95" s="34"/>
      <c r="X95" s="34"/>
      <c r="Y95" s="34"/>
      <c r="Z95" s="34"/>
      <c r="AA95" s="34"/>
      <c r="AB95" s="34"/>
      <c r="AC95" s="34"/>
      <c r="AD95" s="34"/>
      <c r="AE95" s="34"/>
    </row>
    <row r="96" spans="1:47" s="2" customFormat="1" ht="22.9" customHeight="1">
      <c r="A96" s="34"/>
      <c r="B96" s="35"/>
      <c r="C96" s="118" t="s">
        <v>132</v>
      </c>
      <c r="D96" s="34"/>
      <c r="E96" s="34"/>
      <c r="F96" s="34"/>
      <c r="G96" s="34"/>
      <c r="H96" s="34"/>
      <c r="I96" s="34"/>
      <c r="J96" s="73">
        <f>J119</f>
        <v>0</v>
      </c>
      <c r="K96" s="34"/>
      <c r="L96" s="44"/>
      <c r="S96" s="34"/>
      <c r="T96" s="34"/>
      <c r="U96" s="34"/>
      <c r="V96" s="34"/>
      <c r="W96" s="34"/>
      <c r="X96" s="34"/>
      <c r="Y96" s="34"/>
      <c r="Z96" s="34"/>
      <c r="AA96" s="34"/>
      <c r="AB96" s="34"/>
      <c r="AC96" s="34"/>
      <c r="AD96" s="34"/>
      <c r="AE96" s="34"/>
      <c r="AU96" s="19" t="s">
        <v>133</v>
      </c>
    </row>
    <row r="97" spans="1:31" s="9" customFormat="1" ht="24.95" customHeight="1">
      <c r="B97" s="119"/>
      <c r="D97" s="120" t="s">
        <v>134</v>
      </c>
      <c r="E97" s="121"/>
      <c r="F97" s="121"/>
      <c r="G97" s="121"/>
      <c r="H97" s="121"/>
      <c r="I97" s="121"/>
      <c r="J97" s="122">
        <f>J120</f>
        <v>0</v>
      </c>
      <c r="L97" s="119"/>
    </row>
    <row r="98" spans="1:31" s="10" customFormat="1" ht="19.899999999999999" customHeight="1">
      <c r="B98" s="123"/>
      <c r="D98" s="124" t="s">
        <v>135</v>
      </c>
      <c r="E98" s="125"/>
      <c r="F98" s="125"/>
      <c r="G98" s="125"/>
      <c r="H98" s="125"/>
      <c r="I98" s="125"/>
      <c r="J98" s="126">
        <f>J121</f>
        <v>0</v>
      </c>
      <c r="L98" s="123"/>
    </row>
    <row r="99" spans="1:31" s="9" customFormat="1" ht="24.95" customHeight="1">
      <c r="B99" s="119"/>
      <c r="D99" s="120" t="s">
        <v>136</v>
      </c>
      <c r="E99" s="121"/>
      <c r="F99" s="121"/>
      <c r="G99" s="121"/>
      <c r="H99" s="121"/>
      <c r="I99" s="121"/>
      <c r="J99" s="122">
        <f>J189</f>
        <v>0</v>
      </c>
      <c r="L99" s="119"/>
    </row>
    <row r="100" spans="1:31" s="2" customFormat="1" ht="21.75" customHeight="1">
      <c r="A100" s="34"/>
      <c r="B100" s="35"/>
      <c r="C100" s="34"/>
      <c r="D100" s="34"/>
      <c r="E100" s="34"/>
      <c r="F100" s="34"/>
      <c r="G100" s="34"/>
      <c r="H100" s="34"/>
      <c r="I100" s="34"/>
      <c r="J100" s="34"/>
      <c r="K100" s="34"/>
      <c r="L100" s="44"/>
      <c r="S100" s="34"/>
      <c r="T100" s="34"/>
      <c r="U100" s="34"/>
      <c r="V100" s="34"/>
      <c r="W100" s="34"/>
      <c r="X100" s="34"/>
      <c r="Y100" s="34"/>
      <c r="Z100" s="34"/>
      <c r="AA100" s="34"/>
      <c r="AB100" s="34"/>
      <c r="AC100" s="34"/>
      <c r="AD100" s="34"/>
      <c r="AE100" s="34"/>
    </row>
    <row r="101" spans="1:31" s="2" customFormat="1" ht="6.95" customHeight="1">
      <c r="A101" s="34"/>
      <c r="B101" s="49"/>
      <c r="C101" s="50"/>
      <c r="D101" s="50"/>
      <c r="E101" s="50"/>
      <c r="F101" s="50"/>
      <c r="G101" s="50"/>
      <c r="H101" s="50"/>
      <c r="I101" s="50"/>
      <c r="J101" s="50"/>
      <c r="K101" s="50"/>
      <c r="L101" s="44"/>
      <c r="S101" s="34"/>
      <c r="T101" s="34"/>
      <c r="U101" s="34"/>
      <c r="V101" s="34"/>
      <c r="W101" s="34"/>
      <c r="X101" s="34"/>
      <c r="Y101" s="34"/>
      <c r="Z101" s="34"/>
      <c r="AA101" s="34"/>
      <c r="AB101" s="34"/>
      <c r="AC101" s="34"/>
      <c r="AD101" s="34"/>
      <c r="AE101" s="34"/>
    </row>
    <row r="105" spans="1:31" s="2" customFormat="1" ht="6.95" customHeight="1">
      <c r="A105" s="34"/>
      <c r="B105" s="51"/>
      <c r="C105" s="52"/>
      <c r="D105" s="52"/>
      <c r="E105" s="52"/>
      <c r="F105" s="52"/>
      <c r="G105" s="52"/>
      <c r="H105" s="52"/>
      <c r="I105" s="52"/>
      <c r="J105" s="52"/>
      <c r="K105" s="52"/>
      <c r="L105" s="44"/>
      <c r="S105" s="34"/>
      <c r="T105" s="34"/>
      <c r="U105" s="34"/>
      <c r="V105" s="34"/>
      <c r="W105" s="34"/>
      <c r="X105" s="34"/>
      <c r="Y105" s="34"/>
      <c r="Z105" s="34"/>
      <c r="AA105" s="34"/>
      <c r="AB105" s="34"/>
      <c r="AC105" s="34"/>
      <c r="AD105" s="34"/>
      <c r="AE105" s="34"/>
    </row>
    <row r="106" spans="1:31" s="2" customFormat="1" ht="24.95" customHeight="1">
      <c r="A106" s="34"/>
      <c r="B106" s="35"/>
      <c r="C106" s="23" t="s">
        <v>137</v>
      </c>
      <c r="D106" s="34"/>
      <c r="E106" s="34"/>
      <c r="F106" s="34"/>
      <c r="G106" s="34"/>
      <c r="H106" s="34"/>
      <c r="I106" s="34"/>
      <c r="J106" s="34"/>
      <c r="K106" s="34"/>
      <c r="L106" s="44"/>
      <c r="S106" s="34"/>
      <c r="T106" s="34"/>
      <c r="U106" s="34"/>
      <c r="V106" s="34"/>
      <c r="W106" s="34"/>
      <c r="X106" s="34"/>
      <c r="Y106" s="34"/>
      <c r="Z106" s="34"/>
      <c r="AA106" s="34"/>
      <c r="AB106" s="34"/>
      <c r="AC106" s="34"/>
      <c r="AD106" s="34"/>
      <c r="AE106" s="34"/>
    </row>
    <row r="107" spans="1:31" s="2" customFormat="1" ht="6.95" customHeight="1">
      <c r="A107" s="34"/>
      <c r="B107" s="35"/>
      <c r="C107" s="34"/>
      <c r="D107" s="34"/>
      <c r="E107" s="34"/>
      <c r="F107" s="34"/>
      <c r="G107" s="34"/>
      <c r="H107" s="34"/>
      <c r="I107" s="34"/>
      <c r="J107" s="34"/>
      <c r="K107" s="34"/>
      <c r="L107" s="44"/>
      <c r="S107" s="34"/>
      <c r="T107" s="34"/>
      <c r="U107" s="34"/>
      <c r="V107" s="34"/>
      <c r="W107" s="34"/>
      <c r="X107" s="34"/>
      <c r="Y107" s="34"/>
      <c r="Z107" s="34"/>
      <c r="AA107" s="34"/>
      <c r="AB107" s="34"/>
      <c r="AC107" s="34"/>
      <c r="AD107" s="34"/>
      <c r="AE107" s="34"/>
    </row>
    <row r="108" spans="1:31" s="2" customFormat="1" ht="12" customHeight="1">
      <c r="A108" s="34"/>
      <c r="B108" s="35"/>
      <c r="C108" s="29" t="s">
        <v>16</v>
      </c>
      <c r="D108" s="34"/>
      <c r="E108" s="34"/>
      <c r="F108" s="34"/>
      <c r="G108" s="34"/>
      <c r="H108" s="34"/>
      <c r="I108" s="34"/>
      <c r="J108" s="34"/>
      <c r="K108" s="34"/>
      <c r="L108" s="44"/>
      <c r="S108" s="34"/>
      <c r="T108" s="34"/>
      <c r="U108" s="34"/>
      <c r="V108" s="34"/>
      <c r="W108" s="34"/>
      <c r="X108" s="34"/>
      <c r="Y108" s="34"/>
      <c r="Z108" s="34"/>
      <c r="AA108" s="34"/>
      <c r="AB108" s="34"/>
      <c r="AC108" s="34"/>
      <c r="AD108" s="34"/>
      <c r="AE108" s="34"/>
    </row>
    <row r="109" spans="1:31" s="2" customFormat="1" ht="16.5" customHeight="1">
      <c r="A109" s="34"/>
      <c r="B109" s="35"/>
      <c r="C109" s="34"/>
      <c r="D109" s="34"/>
      <c r="E109" s="289" t="str">
        <f>E7</f>
        <v>Oprava kolejí výhybek a nástupišť v žst. Strážnice</v>
      </c>
      <c r="F109" s="290"/>
      <c r="G109" s="290"/>
      <c r="H109" s="290"/>
      <c r="I109" s="34"/>
      <c r="J109" s="34"/>
      <c r="K109" s="34"/>
      <c r="L109" s="44"/>
      <c r="S109" s="34"/>
      <c r="T109" s="34"/>
      <c r="U109" s="34"/>
      <c r="V109" s="34"/>
      <c r="W109" s="34"/>
      <c r="X109" s="34"/>
      <c r="Y109" s="34"/>
      <c r="Z109" s="34"/>
      <c r="AA109" s="34"/>
      <c r="AB109" s="34"/>
      <c r="AC109" s="34"/>
      <c r="AD109" s="34"/>
      <c r="AE109" s="34"/>
    </row>
    <row r="110" spans="1:31" s="2" customFormat="1" ht="12" customHeight="1">
      <c r="A110" s="34"/>
      <c r="B110" s="35"/>
      <c r="C110" s="29" t="s">
        <v>127</v>
      </c>
      <c r="D110" s="34"/>
      <c r="E110" s="34"/>
      <c r="F110" s="34"/>
      <c r="G110" s="34"/>
      <c r="H110" s="34"/>
      <c r="I110" s="34"/>
      <c r="J110" s="34"/>
      <c r="K110" s="34"/>
      <c r="L110" s="44"/>
      <c r="S110" s="34"/>
      <c r="T110" s="34"/>
      <c r="U110" s="34"/>
      <c r="V110" s="34"/>
      <c r="W110" s="34"/>
      <c r="X110" s="34"/>
      <c r="Y110" s="34"/>
      <c r="Z110" s="34"/>
      <c r="AA110" s="34"/>
      <c r="AB110" s="34"/>
      <c r="AC110" s="34"/>
      <c r="AD110" s="34"/>
      <c r="AE110" s="34"/>
    </row>
    <row r="111" spans="1:31" s="2" customFormat="1" ht="16.5" customHeight="1">
      <c r="A111" s="34"/>
      <c r="B111" s="35"/>
      <c r="C111" s="34"/>
      <c r="D111" s="34"/>
      <c r="E111" s="285" t="str">
        <f>E9</f>
        <v>PS 701 - Sdělovací zařízení</v>
      </c>
      <c r="F111" s="288"/>
      <c r="G111" s="288"/>
      <c r="H111" s="288"/>
      <c r="I111" s="34"/>
      <c r="J111" s="34"/>
      <c r="K111" s="34"/>
      <c r="L111" s="44"/>
      <c r="S111" s="34"/>
      <c r="T111" s="34"/>
      <c r="U111" s="34"/>
      <c r="V111" s="34"/>
      <c r="W111" s="34"/>
      <c r="X111" s="34"/>
      <c r="Y111" s="34"/>
      <c r="Z111" s="34"/>
      <c r="AA111" s="34"/>
      <c r="AB111" s="34"/>
      <c r="AC111" s="34"/>
      <c r="AD111" s="34"/>
      <c r="AE111" s="34"/>
    </row>
    <row r="112" spans="1:31" s="2" customFormat="1" ht="6.95" customHeight="1">
      <c r="A112" s="34"/>
      <c r="B112" s="35"/>
      <c r="C112" s="34"/>
      <c r="D112" s="34"/>
      <c r="E112" s="34"/>
      <c r="F112" s="34"/>
      <c r="G112" s="34"/>
      <c r="H112" s="34"/>
      <c r="I112" s="34"/>
      <c r="J112" s="34"/>
      <c r="K112" s="34"/>
      <c r="L112" s="44"/>
      <c r="S112" s="34"/>
      <c r="T112" s="34"/>
      <c r="U112" s="34"/>
      <c r="V112" s="34"/>
      <c r="W112" s="34"/>
      <c r="X112" s="34"/>
      <c r="Y112" s="34"/>
      <c r="Z112" s="34"/>
      <c r="AA112" s="34"/>
      <c r="AB112" s="34"/>
      <c r="AC112" s="34"/>
      <c r="AD112" s="34"/>
      <c r="AE112" s="34"/>
    </row>
    <row r="113" spans="1:65" s="2" customFormat="1" ht="12" customHeight="1">
      <c r="A113" s="34"/>
      <c r="B113" s="35"/>
      <c r="C113" s="29" t="s">
        <v>20</v>
      </c>
      <c r="D113" s="34"/>
      <c r="E113" s="34"/>
      <c r="F113" s="27" t="str">
        <f>F12</f>
        <v xml:space="preserve"> </v>
      </c>
      <c r="G113" s="34"/>
      <c r="H113" s="34"/>
      <c r="I113" s="29" t="s">
        <v>22</v>
      </c>
      <c r="J113" s="57">
        <f>IF(J12="","",J12)</f>
        <v>45072</v>
      </c>
      <c r="K113" s="34"/>
      <c r="L113" s="44"/>
      <c r="S113" s="34"/>
      <c r="T113" s="34"/>
      <c r="U113" s="34"/>
      <c r="V113" s="34"/>
      <c r="W113" s="34"/>
      <c r="X113" s="34"/>
      <c r="Y113" s="34"/>
      <c r="Z113" s="34"/>
      <c r="AA113" s="34"/>
      <c r="AB113" s="34"/>
      <c r="AC113" s="34"/>
      <c r="AD113" s="34"/>
      <c r="AE113" s="34"/>
    </row>
    <row r="114" spans="1:65" s="2" customFormat="1" ht="6.95" customHeight="1">
      <c r="A114" s="34"/>
      <c r="B114" s="35"/>
      <c r="C114" s="34"/>
      <c r="D114" s="34"/>
      <c r="E114" s="34"/>
      <c r="F114" s="34"/>
      <c r="G114" s="34"/>
      <c r="H114" s="34"/>
      <c r="I114" s="34"/>
      <c r="J114" s="34"/>
      <c r="K114" s="34"/>
      <c r="L114" s="44"/>
      <c r="S114" s="34"/>
      <c r="T114" s="34"/>
      <c r="U114" s="34"/>
      <c r="V114" s="34"/>
      <c r="W114" s="34"/>
      <c r="X114" s="34"/>
      <c r="Y114" s="34"/>
      <c r="Z114" s="34"/>
      <c r="AA114" s="34"/>
      <c r="AB114" s="34"/>
      <c r="AC114" s="34"/>
      <c r="AD114" s="34"/>
      <c r="AE114" s="34"/>
    </row>
    <row r="115" spans="1:65" s="2" customFormat="1" ht="15.2" customHeight="1">
      <c r="A115" s="34"/>
      <c r="B115" s="35"/>
      <c r="C115" s="29" t="s">
        <v>23</v>
      </c>
      <c r="D115" s="34"/>
      <c r="E115" s="34"/>
      <c r="F115" s="27" t="str">
        <f>E15</f>
        <v xml:space="preserve"> </v>
      </c>
      <c r="G115" s="34"/>
      <c r="H115" s="34"/>
      <c r="I115" s="29" t="s">
        <v>28</v>
      </c>
      <c r="J115" s="32" t="str">
        <f>E21</f>
        <v xml:space="preserve"> </v>
      </c>
      <c r="K115" s="34"/>
      <c r="L115" s="44"/>
      <c r="S115" s="34"/>
      <c r="T115" s="34"/>
      <c r="U115" s="34"/>
      <c r="V115" s="34"/>
      <c r="W115" s="34"/>
      <c r="X115" s="34"/>
      <c r="Y115" s="34"/>
      <c r="Z115" s="34"/>
      <c r="AA115" s="34"/>
      <c r="AB115" s="34"/>
      <c r="AC115" s="34"/>
      <c r="AD115" s="34"/>
      <c r="AE115" s="34"/>
    </row>
    <row r="116" spans="1:65" s="2" customFormat="1" ht="15.2" customHeight="1">
      <c r="A116" s="34"/>
      <c r="B116" s="35"/>
      <c r="C116" s="29" t="s">
        <v>26</v>
      </c>
      <c r="D116" s="34"/>
      <c r="E116" s="34"/>
      <c r="F116" s="27" t="str">
        <f>IF(E18="","",E18)</f>
        <v>Vyplň údaj</v>
      </c>
      <c r="G116" s="34"/>
      <c r="H116" s="34"/>
      <c r="I116" s="29" t="s">
        <v>30</v>
      </c>
      <c r="J116" s="32" t="str">
        <f>E24</f>
        <v xml:space="preserve"> </v>
      </c>
      <c r="K116" s="34"/>
      <c r="L116" s="44"/>
      <c r="S116" s="34"/>
      <c r="T116" s="34"/>
      <c r="U116" s="34"/>
      <c r="V116" s="34"/>
      <c r="W116" s="34"/>
      <c r="X116" s="34"/>
      <c r="Y116" s="34"/>
      <c r="Z116" s="34"/>
      <c r="AA116" s="34"/>
      <c r="AB116" s="34"/>
      <c r="AC116" s="34"/>
      <c r="AD116" s="34"/>
      <c r="AE116" s="34"/>
    </row>
    <row r="117" spans="1:65" s="2" customFormat="1" ht="10.35" customHeight="1">
      <c r="A117" s="34"/>
      <c r="B117" s="35"/>
      <c r="C117" s="34"/>
      <c r="D117" s="34"/>
      <c r="E117" s="34"/>
      <c r="F117" s="34"/>
      <c r="G117" s="34"/>
      <c r="H117" s="34"/>
      <c r="I117" s="34"/>
      <c r="J117" s="34"/>
      <c r="K117" s="34"/>
      <c r="L117" s="44"/>
      <c r="S117" s="34"/>
      <c r="T117" s="34"/>
      <c r="U117" s="34"/>
      <c r="V117" s="34"/>
      <c r="W117" s="34"/>
      <c r="X117" s="34"/>
      <c r="Y117" s="34"/>
      <c r="Z117" s="34"/>
      <c r="AA117" s="34"/>
      <c r="AB117" s="34"/>
      <c r="AC117" s="34"/>
      <c r="AD117" s="34"/>
      <c r="AE117" s="34"/>
    </row>
    <row r="118" spans="1:65" s="11" customFormat="1" ht="29.25" customHeight="1">
      <c r="A118" s="127"/>
      <c r="B118" s="128"/>
      <c r="C118" s="129" t="s">
        <v>138</v>
      </c>
      <c r="D118" s="130" t="s">
        <v>57</v>
      </c>
      <c r="E118" s="130" t="s">
        <v>53</v>
      </c>
      <c r="F118" s="130" t="s">
        <v>54</v>
      </c>
      <c r="G118" s="130" t="s">
        <v>139</v>
      </c>
      <c r="H118" s="130" t="s">
        <v>140</v>
      </c>
      <c r="I118" s="130" t="s">
        <v>141</v>
      </c>
      <c r="J118" s="131" t="s">
        <v>131</v>
      </c>
      <c r="K118" s="132" t="s">
        <v>142</v>
      </c>
      <c r="L118" s="133"/>
      <c r="M118" s="64" t="s">
        <v>1</v>
      </c>
      <c r="N118" s="65" t="s">
        <v>36</v>
      </c>
      <c r="O118" s="65" t="s">
        <v>143</v>
      </c>
      <c r="P118" s="65" t="s">
        <v>144</v>
      </c>
      <c r="Q118" s="65" t="s">
        <v>145</v>
      </c>
      <c r="R118" s="65" t="s">
        <v>146</v>
      </c>
      <c r="S118" s="65" t="s">
        <v>147</v>
      </c>
      <c r="T118" s="66" t="s">
        <v>148</v>
      </c>
      <c r="U118" s="127"/>
      <c r="V118" s="127"/>
      <c r="W118" s="127"/>
      <c r="X118" s="127"/>
      <c r="Y118" s="127"/>
      <c r="Z118" s="127"/>
      <c r="AA118" s="127"/>
      <c r="AB118" s="127"/>
      <c r="AC118" s="127"/>
      <c r="AD118" s="127"/>
      <c r="AE118" s="127"/>
    </row>
    <row r="119" spans="1:65" s="2" customFormat="1" ht="22.9" customHeight="1">
      <c r="A119" s="34"/>
      <c r="B119" s="35"/>
      <c r="C119" s="71" t="s">
        <v>149</v>
      </c>
      <c r="D119" s="34"/>
      <c r="E119" s="34"/>
      <c r="F119" s="34"/>
      <c r="G119" s="34"/>
      <c r="H119" s="34"/>
      <c r="I119" s="34"/>
      <c r="J119" s="134">
        <f>BK119</f>
        <v>0</v>
      </c>
      <c r="K119" s="34"/>
      <c r="L119" s="35"/>
      <c r="M119" s="67"/>
      <c r="N119" s="58"/>
      <c r="O119" s="68"/>
      <c r="P119" s="135">
        <f>P120+P189</f>
        <v>0</v>
      </c>
      <c r="Q119" s="68"/>
      <c r="R119" s="135">
        <f>R120+R189</f>
        <v>5.585</v>
      </c>
      <c r="S119" s="68"/>
      <c r="T119" s="136">
        <f>T120+T189</f>
        <v>0</v>
      </c>
      <c r="U119" s="34"/>
      <c r="V119" s="34"/>
      <c r="W119" s="34"/>
      <c r="X119" s="34"/>
      <c r="Y119" s="34"/>
      <c r="Z119" s="34"/>
      <c r="AA119" s="34"/>
      <c r="AB119" s="34"/>
      <c r="AC119" s="34"/>
      <c r="AD119" s="34"/>
      <c r="AE119" s="34"/>
      <c r="AT119" s="19" t="s">
        <v>71</v>
      </c>
      <c r="AU119" s="19" t="s">
        <v>133</v>
      </c>
      <c r="BK119" s="137">
        <f>BK120+BK189</f>
        <v>0</v>
      </c>
    </row>
    <row r="120" spans="1:65" s="12" customFormat="1" ht="25.9" customHeight="1">
      <c r="B120" s="138"/>
      <c r="D120" s="139" t="s">
        <v>71</v>
      </c>
      <c r="E120" s="140" t="s">
        <v>150</v>
      </c>
      <c r="F120" s="140" t="s">
        <v>151</v>
      </c>
      <c r="I120" s="141"/>
      <c r="J120" s="142">
        <f>BK120</f>
        <v>0</v>
      </c>
      <c r="L120" s="138"/>
      <c r="M120" s="143"/>
      <c r="N120" s="144"/>
      <c r="O120" s="144"/>
      <c r="P120" s="145">
        <f>P121</f>
        <v>0</v>
      </c>
      <c r="Q120" s="144"/>
      <c r="R120" s="145">
        <f>R121</f>
        <v>5.585</v>
      </c>
      <c r="S120" s="144"/>
      <c r="T120" s="146">
        <f>T121</f>
        <v>0</v>
      </c>
      <c r="AR120" s="139" t="s">
        <v>80</v>
      </c>
      <c r="AT120" s="147" t="s">
        <v>71</v>
      </c>
      <c r="AU120" s="147" t="s">
        <v>72</v>
      </c>
      <c r="AY120" s="139" t="s">
        <v>152</v>
      </c>
      <c r="BK120" s="148">
        <f>BK121</f>
        <v>0</v>
      </c>
    </row>
    <row r="121" spans="1:65" s="12" customFormat="1" ht="22.9" customHeight="1">
      <c r="B121" s="138"/>
      <c r="D121" s="139" t="s">
        <v>71</v>
      </c>
      <c r="E121" s="149" t="s">
        <v>153</v>
      </c>
      <c r="F121" s="149" t="s">
        <v>154</v>
      </c>
      <c r="I121" s="141"/>
      <c r="J121" s="150">
        <f>BK121</f>
        <v>0</v>
      </c>
      <c r="L121" s="138"/>
      <c r="M121" s="143"/>
      <c r="N121" s="144"/>
      <c r="O121" s="144"/>
      <c r="P121" s="145">
        <f>SUM(P122:P188)</f>
        <v>0</v>
      </c>
      <c r="Q121" s="144"/>
      <c r="R121" s="145">
        <f>SUM(R122:R188)</f>
        <v>5.585</v>
      </c>
      <c r="S121" s="144"/>
      <c r="T121" s="146">
        <f>SUM(T122:T188)</f>
        <v>0</v>
      </c>
      <c r="AR121" s="139" t="s">
        <v>80</v>
      </c>
      <c r="AT121" s="147" t="s">
        <v>71</v>
      </c>
      <c r="AU121" s="147" t="s">
        <v>80</v>
      </c>
      <c r="AY121" s="139" t="s">
        <v>152</v>
      </c>
      <c r="BK121" s="148">
        <f>SUM(BK122:BK188)</f>
        <v>0</v>
      </c>
    </row>
    <row r="122" spans="1:65" s="2" customFormat="1" ht="37.9" customHeight="1">
      <c r="A122" s="34"/>
      <c r="B122" s="151"/>
      <c r="C122" s="152" t="s">
        <v>80</v>
      </c>
      <c r="D122" s="152" t="s">
        <v>155</v>
      </c>
      <c r="E122" s="153" t="s">
        <v>156</v>
      </c>
      <c r="F122" s="154" t="s">
        <v>157</v>
      </c>
      <c r="G122" s="155" t="s">
        <v>158</v>
      </c>
      <c r="H122" s="156">
        <v>4.2</v>
      </c>
      <c r="I122" s="157"/>
      <c r="J122" s="158">
        <f t="shared" ref="J122:J153" si="0">ROUND(I122*H122,2)</f>
        <v>0</v>
      </c>
      <c r="K122" s="159"/>
      <c r="L122" s="35"/>
      <c r="M122" s="160" t="s">
        <v>1</v>
      </c>
      <c r="N122" s="161" t="s">
        <v>37</v>
      </c>
      <c r="O122" s="60"/>
      <c r="P122" s="162">
        <f t="shared" ref="P122:P153" si="1">O122*H122</f>
        <v>0</v>
      </c>
      <c r="Q122" s="162">
        <v>0</v>
      </c>
      <c r="R122" s="162">
        <f t="shared" ref="R122:R153" si="2">Q122*H122</f>
        <v>0</v>
      </c>
      <c r="S122" s="162">
        <v>0</v>
      </c>
      <c r="T122" s="163">
        <f t="shared" ref="T122:T153" si="3">S122*H122</f>
        <v>0</v>
      </c>
      <c r="U122" s="34"/>
      <c r="V122" s="34"/>
      <c r="W122" s="34"/>
      <c r="X122" s="34"/>
      <c r="Y122" s="34"/>
      <c r="Z122" s="34"/>
      <c r="AA122" s="34"/>
      <c r="AB122" s="34"/>
      <c r="AC122" s="34"/>
      <c r="AD122" s="34"/>
      <c r="AE122" s="34"/>
      <c r="AR122" s="164" t="s">
        <v>159</v>
      </c>
      <c r="AT122" s="164" t="s">
        <v>155</v>
      </c>
      <c r="AU122" s="164" t="s">
        <v>82</v>
      </c>
      <c r="AY122" s="19" t="s">
        <v>152</v>
      </c>
      <c r="BE122" s="165">
        <f t="shared" ref="BE122:BE153" si="4">IF(N122="základní",J122,0)</f>
        <v>0</v>
      </c>
      <c r="BF122" s="165">
        <f t="shared" ref="BF122:BF153" si="5">IF(N122="snížená",J122,0)</f>
        <v>0</v>
      </c>
      <c r="BG122" s="165">
        <f t="shared" ref="BG122:BG153" si="6">IF(N122="zákl. přenesená",J122,0)</f>
        <v>0</v>
      </c>
      <c r="BH122" s="165">
        <f t="shared" ref="BH122:BH153" si="7">IF(N122="sníž. přenesená",J122,0)</f>
        <v>0</v>
      </c>
      <c r="BI122" s="165">
        <f t="shared" ref="BI122:BI153" si="8">IF(N122="nulová",J122,0)</f>
        <v>0</v>
      </c>
      <c r="BJ122" s="19" t="s">
        <v>80</v>
      </c>
      <c r="BK122" s="165">
        <f t="shared" ref="BK122:BK153" si="9">ROUND(I122*H122,2)</f>
        <v>0</v>
      </c>
      <c r="BL122" s="19" t="s">
        <v>159</v>
      </c>
      <c r="BM122" s="164" t="s">
        <v>82</v>
      </c>
    </row>
    <row r="123" spans="1:65" s="2" customFormat="1" ht="37.9" customHeight="1">
      <c r="A123" s="34"/>
      <c r="B123" s="151"/>
      <c r="C123" s="152" t="s">
        <v>82</v>
      </c>
      <c r="D123" s="152" t="s">
        <v>155</v>
      </c>
      <c r="E123" s="153" t="s">
        <v>160</v>
      </c>
      <c r="F123" s="154" t="s">
        <v>161</v>
      </c>
      <c r="G123" s="155" t="s">
        <v>158</v>
      </c>
      <c r="H123" s="156">
        <v>51.84</v>
      </c>
      <c r="I123" s="157"/>
      <c r="J123" s="158">
        <f t="shared" si="0"/>
        <v>0</v>
      </c>
      <c r="K123" s="159"/>
      <c r="L123" s="35"/>
      <c r="M123" s="160" t="s">
        <v>1</v>
      </c>
      <c r="N123" s="161" t="s">
        <v>37</v>
      </c>
      <c r="O123" s="60"/>
      <c r="P123" s="162">
        <f t="shared" si="1"/>
        <v>0</v>
      </c>
      <c r="Q123" s="162">
        <v>0</v>
      </c>
      <c r="R123" s="162">
        <f t="shared" si="2"/>
        <v>0</v>
      </c>
      <c r="S123" s="162">
        <v>0</v>
      </c>
      <c r="T123" s="163">
        <f t="shared" si="3"/>
        <v>0</v>
      </c>
      <c r="U123" s="34"/>
      <c r="V123" s="34"/>
      <c r="W123" s="34"/>
      <c r="X123" s="34"/>
      <c r="Y123" s="34"/>
      <c r="Z123" s="34"/>
      <c r="AA123" s="34"/>
      <c r="AB123" s="34"/>
      <c r="AC123" s="34"/>
      <c r="AD123" s="34"/>
      <c r="AE123" s="34"/>
      <c r="AR123" s="164" t="s">
        <v>159</v>
      </c>
      <c r="AT123" s="164" t="s">
        <v>155</v>
      </c>
      <c r="AU123" s="164" t="s">
        <v>82</v>
      </c>
      <c r="AY123" s="19" t="s">
        <v>152</v>
      </c>
      <c r="BE123" s="165">
        <f t="shared" si="4"/>
        <v>0</v>
      </c>
      <c r="BF123" s="165">
        <f t="shared" si="5"/>
        <v>0</v>
      </c>
      <c r="BG123" s="165">
        <f t="shared" si="6"/>
        <v>0</v>
      </c>
      <c r="BH123" s="165">
        <f t="shared" si="7"/>
        <v>0</v>
      </c>
      <c r="BI123" s="165">
        <f t="shared" si="8"/>
        <v>0</v>
      </c>
      <c r="BJ123" s="19" t="s">
        <v>80</v>
      </c>
      <c r="BK123" s="165">
        <f t="shared" si="9"/>
        <v>0</v>
      </c>
      <c r="BL123" s="19" t="s">
        <v>159</v>
      </c>
      <c r="BM123" s="164" t="s">
        <v>159</v>
      </c>
    </row>
    <row r="124" spans="1:65" s="2" customFormat="1" ht="16.5" customHeight="1">
      <c r="A124" s="34"/>
      <c r="B124" s="151"/>
      <c r="C124" s="152" t="s">
        <v>162</v>
      </c>
      <c r="D124" s="152" t="s">
        <v>155</v>
      </c>
      <c r="E124" s="153" t="s">
        <v>163</v>
      </c>
      <c r="F124" s="154" t="s">
        <v>164</v>
      </c>
      <c r="G124" s="155" t="s">
        <v>158</v>
      </c>
      <c r="H124" s="156">
        <v>1.5</v>
      </c>
      <c r="I124" s="157"/>
      <c r="J124" s="158">
        <f t="shared" si="0"/>
        <v>0</v>
      </c>
      <c r="K124" s="159"/>
      <c r="L124" s="35"/>
      <c r="M124" s="160" t="s">
        <v>1</v>
      </c>
      <c r="N124" s="161" t="s">
        <v>37</v>
      </c>
      <c r="O124" s="60"/>
      <c r="P124" s="162">
        <f t="shared" si="1"/>
        <v>0</v>
      </c>
      <c r="Q124" s="162">
        <v>0</v>
      </c>
      <c r="R124" s="162">
        <f t="shared" si="2"/>
        <v>0</v>
      </c>
      <c r="S124" s="162">
        <v>0</v>
      </c>
      <c r="T124" s="163">
        <f t="shared" si="3"/>
        <v>0</v>
      </c>
      <c r="U124" s="34"/>
      <c r="V124" s="34"/>
      <c r="W124" s="34"/>
      <c r="X124" s="34"/>
      <c r="Y124" s="34"/>
      <c r="Z124" s="34"/>
      <c r="AA124" s="34"/>
      <c r="AB124" s="34"/>
      <c r="AC124" s="34"/>
      <c r="AD124" s="34"/>
      <c r="AE124" s="34"/>
      <c r="AR124" s="164" t="s">
        <v>159</v>
      </c>
      <c r="AT124" s="164" t="s">
        <v>155</v>
      </c>
      <c r="AU124" s="164" t="s">
        <v>82</v>
      </c>
      <c r="AY124" s="19" t="s">
        <v>152</v>
      </c>
      <c r="BE124" s="165">
        <f t="shared" si="4"/>
        <v>0</v>
      </c>
      <c r="BF124" s="165">
        <f t="shared" si="5"/>
        <v>0</v>
      </c>
      <c r="BG124" s="165">
        <f t="shared" si="6"/>
        <v>0</v>
      </c>
      <c r="BH124" s="165">
        <f t="shared" si="7"/>
        <v>0</v>
      </c>
      <c r="BI124" s="165">
        <f t="shared" si="8"/>
        <v>0</v>
      </c>
      <c r="BJ124" s="19" t="s">
        <v>80</v>
      </c>
      <c r="BK124" s="165">
        <f t="shared" si="9"/>
        <v>0</v>
      </c>
      <c r="BL124" s="19" t="s">
        <v>159</v>
      </c>
      <c r="BM124" s="164" t="s">
        <v>165</v>
      </c>
    </row>
    <row r="125" spans="1:65" s="2" customFormat="1" ht="24.2" customHeight="1">
      <c r="A125" s="34"/>
      <c r="B125" s="151"/>
      <c r="C125" s="152" t="s">
        <v>159</v>
      </c>
      <c r="D125" s="152" t="s">
        <v>155</v>
      </c>
      <c r="E125" s="153" t="s">
        <v>166</v>
      </c>
      <c r="F125" s="154" t="s">
        <v>167</v>
      </c>
      <c r="G125" s="155" t="s">
        <v>158</v>
      </c>
      <c r="H125" s="156">
        <v>31.103999999999999</v>
      </c>
      <c r="I125" s="157"/>
      <c r="J125" s="158">
        <f t="shared" si="0"/>
        <v>0</v>
      </c>
      <c r="K125" s="159"/>
      <c r="L125" s="35"/>
      <c r="M125" s="160" t="s">
        <v>1</v>
      </c>
      <c r="N125" s="161" t="s">
        <v>37</v>
      </c>
      <c r="O125" s="60"/>
      <c r="P125" s="162">
        <f t="shared" si="1"/>
        <v>0</v>
      </c>
      <c r="Q125" s="162">
        <v>0</v>
      </c>
      <c r="R125" s="162">
        <f t="shared" si="2"/>
        <v>0</v>
      </c>
      <c r="S125" s="162">
        <v>0</v>
      </c>
      <c r="T125" s="163">
        <f t="shared" si="3"/>
        <v>0</v>
      </c>
      <c r="U125" s="34"/>
      <c r="V125" s="34"/>
      <c r="W125" s="34"/>
      <c r="X125" s="34"/>
      <c r="Y125" s="34"/>
      <c r="Z125" s="34"/>
      <c r="AA125" s="34"/>
      <c r="AB125" s="34"/>
      <c r="AC125" s="34"/>
      <c r="AD125" s="34"/>
      <c r="AE125" s="34"/>
      <c r="AR125" s="164" t="s">
        <v>159</v>
      </c>
      <c r="AT125" s="164" t="s">
        <v>155</v>
      </c>
      <c r="AU125" s="164" t="s">
        <v>82</v>
      </c>
      <c r="AY125" s="19" t="s">
        <v>152</v>
      </c>
      <c r="BE125" s="165">
        <f t="shared" si="4"/>
        <v>0</v>
      </c>
      <c r="BF125" s="165">
        <f t="shared" si="5"/>
        <v>0</v>
      </c>
      <c r="BG125" s="165">
        <f t="shared" si="6"/>
        <v>0</v>
      </c>
      <c r="BH125" s="165">
        <f t="shared" si="7"/>
        <v>0</v>
      </c>
      <c r="BI125" s="165">
        <f t="shared" si="8"/>
        <v>0</v>
      </c>
      <c r="BJ125" s="19" t="s">
        <v>80</v>
      </c>
      <c r="BK125" s="165">
        <f t="shared" si="9"/>
        <v>0</v>
      </c>
      <c r="BL125" s="19" t="s">
        <v>159</v>
      </c>
      <c r="BM125" s="164" t="s">
        <v>168</v>
      </c>
    </row>
    <row r="126" spans="1:65" s="2" customFormat="1" ht="16.5" customHeight="1">
      <c r="A126" s="34"/>
      <c r="B126" s="151"/>
      <c r="C126" s="166" t="s">
        <v>153</v>
      </c>
      <c r="D126" s="166" t="s">
        <v>169</v>
      </c>
      <c r="E126" s="167" t="s">
        <v>170</v>
      </c>
      <c r="F126" s="168" t="s">
        <v>171</v>
      </c>
      <c r="G126" s="169" t="s">
        <v>158</v>
      </c>
      <c r="H126" s="170">
        <v>2.5</v>
      </c>
      <c r="I126" s="171"/>
      <c r="J126" s="172">
        <f t="shared" si="0"/>
        <v>0</v>
      </c>
      <c r="K126" s="173"/>
      <c r="L126" s="174"/>
      <c r="M126" s="175" t="s">
        <v>1</v>
      </c>
      <c r="N126" s="176" t="s">
        <v>37</v>
      </c>
      <c r="O126" s="60"/>
      <c r="P126" s="162">
        <f t="shared" si="1"/>
        <v>0</v>
      </c>
      <c r="Q126" s="162">
        <v>2.234</v>
      </c>
      <c r="R126" s="162">
        <f t="shared" si="2"/>
        <v>5.585</v>
      </c>
      <c r="S126" s="162">
        <v>0</v>
      </c>
      <c r="T126" s="163">
        <f t="shared" si="3"/>
        <v>0</v>
      </c>
      <c r="U126" s="34"/>
      <c r="V126" s="34"/>
      <c r="W126" s="34"/>
      <c r="X126" s="34"/>
      <c r="Y126" s="34"/>
      <c r="Z126" s="34"/>
      <c r="AA126" s="34"/>
      <c r="AB126" s="34"/>
      <c r="AC126" s="34"/>
      <c r="AD126" s="34"/>
      <c r="AE126" s="34"/>
      <c r="AR126" s="164" t="s">
        <v>168</v>
      </c>
      <c r="AT126" s="164" t="s">
        <v>169</v>
      </c>
      <c r="AU126" s="164" t="s">
        <v>82</v>
      </c>
      <c r="AY126" s="19" t="s">
        <v>152</v>
      </c>
      <c r="BE126" s="165">
        <f t="shared" si="4"/>
        <v>0</v>
      </c>
      <c r="BF126" s="165">
        <f t="shared" si="5"/>
        <v>0</v>
      </c>
      <c r="BG126" s="165">
        <f t="shared" si="6"/>
        <v>0</v>
      </c>
      <c r="BH126" s="165">
        <f t="shared" si="7"/>
        <v>0</v>
      </c>
      <c r="BI126" s="165">
        <f t="shared" si="8"/>
        <v>0</v>
      </c>
      <c r="BJ126" s="19" t="s">
        <v>80</v>
      </c>
      <c r="BK126" s="165">
        <f t="shared" si="9"/>
        <v>0</v>
      </c>
      <c r="BL126" s="19" t="s">
        <v>159</v>
      </c>
      <c r="BM126" s="164" t="s">
        <v>172</v>
      </c>
    </row>
    <row r="127" spans="1:65" s="2" customFormat="1" ht="21.75" customHeight="1">
      <c r="A127" s="34"/>
      <c r="B127" s="151"/>
      <c r="C127" s="166" t="s">
        <v>173</v>
      </c>
      <c r="D127" s="166" t="s">
        <v>169</v>
      </c>
      <c r="E127" s="167" t="s">
        <v>174</v>
      </c>
      <c r="F127" s="168" t="s">
        <v>175</v>
      </c>
      <c r="G127" s="169" t="s">
        <v>176</v>
      </c>
      <c r="H127" s="170">
        <v>400</v>
      </c>
      <c r="I127" s="171"/>
      <c r="J127" s="172">
        <f t="shared" si="0"/>
        <v>0</v>
      </c>
      <c r="K127" s="173"/>
      <c r="L127" s="174"/>
      <c r="M127" s="175" t="s">
        <v>1</v>
      </c>
      <c r="N127" s="176" t="s">
        <v>37</v>
      </c>
      <c r="O127" s="60"/>
      <c r="P127" s="162">
        <f t="shared" si="1"/>
        <v>0</v>
      </c>
      <c r="Q127" s="162">
        <v>0</v>
      </c>
      <c r="R127" s="162">
        <f t="shared" si="2"/>
        <v>0</v>
      </c>
      <c r="S127" s="162">
        <v>0</v>
      </c>
      <c r="T127" s="163">
        <f t="shared" si="3"/>
        <v>0</v>
      </c>
      <c r="U127" s="34"/>
      <c r="V127" s="34"/>
      <c r="W127" s="34"/>
      <c r="X127" s="34"/>
      <c r="Y127" s="34"/>
      <c r="Z127" s="34"/>
      <c r="AA127" s="34"/>
      <c r="AB127" s="34"/>
      <c r="AC127" s="34"/>
      <c r="AD127" s="34"/>
      <c r="AE127" s="34"/>
      <c r="AR127" s="164" t="s">
        <v>168</v>
      </c>
      <c r="AT127" s="164" t="s">
        <v>169</v>
      </c>
      <c r="AU127" s="164" t="s">
        <v>82</v>
      </c>
      <c r="AY127" s="19" t="s">
        <v>152</v>
      </c>
      <c r="BE127" s="165">
        <f t="shared" si="4"/>
        <v>0</v>
      </c>
      <c r="BF127" s="165">
        <f t="shared" si="5"/>
        <v>0</v>
      </c>
      <c r="BG127" s="165">
        <f t="shared" si="6"/>
        <v>0</v>
      </c>
      <c r="BH127" s="165">
        <f t="shared" si="7"/>
        <v>0</v>
      </c>
      <c r="BI127" s="165">
        <f t="shared" si="8"/>
        <v>0</v>
      </c>
      <c r="BJ127" s="19" t="s">
        <v>80</v>
      </c>
      <c r="BK127" s="165">
        <f t="shared" si="9"/>
        <v>0</v>
      </c>
      <c r="BL127" s="19" t="s">
        <v>159</v>
      </c>
      <c r="BM127" s="164" t="s">
        <v>177</v>
      </c>
    </row>
    <row r="128" spans="1:65" s="2" customFormat="1" ht="16.5" customHeight="1">
      <c r="A128" s="34"/>
      <c r="B128" s="151"/>
      <c r="C128" s="166" t="s">
        <v>178</v>
      </c>
      <c r="D128" s="166" t="s">
        <v>169</v>
      </c>
      <c r="E128" s="167" t="s">
        <v>179</v>
      </c>
      <c r="F128" s="168" t="s">
        <v>180</v>
      </c>
      <c r="G128" s="169" t="s">
        <v>176</v>
      </c>
      <c r="H128" s="170">
        <v>820</v>
      </c>
      <c r="I128" s="171"/>
      <c r="J128" s="172">
        <f t="shared" si="0"/>
        <v>0</v>
      </c>
      <c r="K128" s="173"/>
      <c r="L128" s="174"/>
      <c r="M128" s="175" t="s">
        <v>1</v>
      </c>
      <c r="N128" s="176" t="s">
        <v>37</v>
      </c>
      <c r="O128" s="60"/>
      <c r="P128" s="162">
        <f t="shared" si="1"/>
        <v>0</v>
      </c>
      <c r="Q128" s="162">
        <v>0</v>
      </c>
      <c r="R128" s="162">
        <f t="shared" si="2"/>
        <v>0</v>
      </c>
      <c r="S128" s="162">
        <v>0</v>
      </c>
      <c r="T128" s="163">
        <f t="shared" si="3"/>
        <v>0</v>
      </c>
      <c r="U128" s="34"/>
      <c r="V128" s="34"/>
      <c r="W128" s="34"/>
      <c r="X128" s="34"/>
      <c r="Y128" s="34"/>
      <c r="Z128" s="34"/>
      <c r="AA128" s="34"/>
      <c r="AB128" s="34"/>
      <c r="AC128" s="34"/>
      <c r="AD128" s="34"/>
      <c r="AE128" s="34"/>
      <c r="AR128" s="164" t="s">
        <v>168</v>
      </c>
      <c r="AT128" s="164" t="s">
        <v>169</v>
      </c>
      <c r="AU128" s="164" t="s">
        <v>82</v>
      </c>
      <c r="AY128" s="19" t="s">
        <v>152</v>
      </c>
      <c r="BE128" s="165">
        <f t="shared" si="4"/>
        <v>0</v>
      </c>
      <c r="BF128" s="165">
        <f t="shared" si="5"/>
        <v>0</v>
      </c>
      <c r="BG128" s="165">
        <f t="shared" si="6"/>
        <v>0</v>
      </c>
      <c r="BH128" s="165">
        <f t="shared" si="7"/>
        <v>0</v>
      </c>
      <c r="BI128" s="165">
        <f t="shared" si="8"/>
        <v>0</v>
      </c>
      <c r="BJ128" s="19" t="s">
        <v>80</v>
      </c>
      <c r="BK128" s="165">
        <f t="shared" si="9"/>
        <v>0</v>
      </c>
      <c r="BL128" s="19" t="s">
        <v>159</v>
      </c>
      <c r="BM128" s="164" t="s">
        <v>181</v>
      </c>
    </row>
    <row r="129" spans="1:65" s="2" customFormat="1" ht="33" customHeight="1">
      <c r="A129" s="34"/>
      <c r="B129" s="151"/>
      <c r="C129" s="152" t="s">
        <v>168</v>
      </c>
      <c r="D129" s="152" t="s">
        <v>155</v>
      </c>
      <c r="E129" s="153" t="s">
        <v>182</v>
      </c>
      <c r="F129" s="154" t="s">
        <v>183</v>
      </c>
      <c r="G129" s="155" t="s">
        <v>176</v>
      </c>
      <c r="H129" s="156">
        <v>820</v>
      </c>
      <c r="I129" s="157"/>
      <c r="J129" s="158">
        <f t="shared" si="0"/>
        <v>0</v>
      </c>
      <c r="K129" s="159"/>
      <c r="L129" s="35"/>
      <c r="M129" s="160" t="s">
        <v>1</v>
      </c>
      <c r="N129" s="161" t="s">
        <v>37</v>
      </c>
      <c r="O129" s="60"/>
      <c r="P129" s="162">
        <f t="shared" si="1"/>
        <v>0</v>
      </c>
      <c r="Q129" s="162">
        <v>0</v>
      </c>
      <c r="R129" s="162">
        <f t="shared" si="2"/>
        <v>0</v>
      </c>
      <c r="S129" s="162">
        <v>0</v>
      </c>
      <c r="T129" s="163">
        <f t="shared" si="3"/>
        <v>0</v>
      </c>
      <c r="U129" s="34"/>
      <c r="V129" s="34"/>
      <c r="W129" s="34"/>
      <c r="X129" s="34"/>
      <c r="Y129" s="34"/>
      <c r="Z129" s="34"/>
      <c r="AA129" s="34"/>
      <c r="AB129" s="34"/>
      <c r="AC129" s="34"/>
      <c r="AD129" s="34"/>
      <c r="AE129" s="34"/>
      <c r="AR129" s="164" t="s">
        <v>159</v>
      </c>
      <c r="AT129" s="164" t="s">
        <v>155</v>
      </c>
      <c r="AU129" s="164" t="s">
        <v>82</v>
      </c>
      <c r="AY129" s="19" t="s">
        <v>152</v>
      </c>
      <c r="BE129" s="165">
        <f t="shared" si="4"/>
        <v>0</v>
      </c>
      <c r="BF129" s="165">
        <f t="shared" si="5"/>
        <v>0</v>
      </c>
      <c r="BG129" s="165">
        <f t="shared" si="6"/>
        <v>0</v>
      </c>
      <c r="BH129" s="165">
        <f t="shared" si="7"/>
        <v>0</v>
      </c>
      <c r="BI129" s="165">
        <f t="shared" si="8"/>
        <v>0</v>
      </c>
      <c r="BJ129" s="19" t="s">
        <v>80</v>
      </c>
      <c r="BK129" s="165">
        <f t="shared" si="9"/>
        <v>0</v>
      </c>
      <c r="BL129" s="19" t="s">
        <v>159</v>
      </c>
      <c r="BM129" s="164" t="s">
        <v>184</v>
      </c>
    </row>
    <row r="130" spans="1:65" s="2" customFormat="1" ht="44.25" customHeight="1">
      <c r="A130" s="34"/>
      <c r="B130" s="151"/>
      <c r="C130" s="152" t="s">
        <v>185</v>
      </c>
      <c r="D130" s="152" t="s">
        <v>155</v>
      </c>
      <c r="E130" s="153" t="s">
        <v>186</v>
      </c>
      <c r="F130" s="154" t="s">
        <v>187</v>
      </c>
      <c r="G130" s="155" t="s">
        <v>188</v>
      </c>
      <c r="H130" s="156">
        <v>10</v>
      </c>
      <c r="I130" s="157"/>
      <c r="J130" s="158">
        <f t="shared" si="0"/>
        <v>0</v>
      </c>
      <c r="K130" s="159"/>
      <c r="L130" s="35"/>
      <c r="M130" s="160" t="s">
        <v>1</v>
      </c>
      <c r="N130" s="161" t="s">
        <v>37</v>
      </c>
      <c r="O130" s="60"/>
      <c r="P130" s="162">
        <f t="shared" si="1"/>
        <v>0</v>
      </c>
      <c r="Q130" s="162">
        <v>0</v>
      </c>
      <c r="R130" s="162">
        <f t="shared" si="2"/>
        <v>0</v>
      </c>
      <c r="S130" s="162">
        <v>0</v>
      </c>
      <c r="T130" s="163">
        <f t="shared" si="3"/>
        <v>0</v>
      </c>
      <c r="U130" s="34"/>
      <c r="V130" s="34"/>
      <c r="W130" s="34"/>
      <c r="X130" s="34"/>
      <c r="Y130" s="34"/>
      <c r="Z130" s="34"/>
      <c r="AA130" s="34"/>
      <c r="AB130" s="34"/>
      <c r="AC130" s="34"/>
      <c r="AD130" s="34"/>
      <c r="AE130" s="34"/>
      <c r="AR130" s="164" t="s">
        <v>159</v>
      </c>
      <c r="AT130" s="164" t="s">
        <v>155</v>
      </c>
      <c r="AU130" s="164" t="s">
        <v>82</v>
      </c>
      <c r="AY130" s="19" t="s">
        <v>152</v>
      </c>
      <c r="BE130" s="165">
        <f t="shared" si="4"/>
        <v>0</v>
      </c>
      <c r="BF130" s="165">
        <f t="shared" si="5"/>
        <v>0</v>
      </c>
      <c r="BG130" s="165">
        <f t="shared" si="6"/>
        <v>0</v>
      </c>
      <c r="BH130" s="165">
        <f t="shared" si="7"/>
        <v>0</v>
      </c>
      <c r="BI130" s="165">
        <f t="shared" si="8"/>
        <v>0</v>
      </c>
      <c r="BJ130" s="19" t="s">
        <v>80</v>
      </c>
      <c r="BK130" s="165">
        <f t="shared" si="9"/>
        <v>0</v>
      </c>
      <c r="BL130" s="19" t="s">
        <v>159</v>
      </c>
      <c r="BM130" s="164" t="s">
        <v>189</v>
      </c>
    </row>
    <row r="131" spans="1:65" s="2" customFormat="1" ht="16.5" customHeight="1">
      <c r="A131" s="34"/>
      <c r="B131" s="151"/>
      <c r="C131" s="166" t="s">
        <v>190</v>
      </c>
      <c r="D131" s="166" t="s">
        <v>169</v>
      </c>
      <c r="E131" s="167" t="s">
        <v>191</v>
      </c>
      <c r="F131" s="168" t="s">
        <v>192</v>
      </c>
      <c r="G131" s="169" t="s">
        <v>193</v>
      </c>
      <c r="H131" s="170">
        <v>1</v>
      </c>
      <c r="I131" s="171"/>
      <c r="J131" s="172">
        <f t="shared" si="0"/>
        <v>0</v>
      </c>
      <c r="K131" s="173"/>
      <c r="L131" s="174"/>
      <c r="M131" s="175" t="s">
        <v>1</v>
      </c>
      <c r="N131" s="176" t="s">
        <v>37</v>
      </c>
      <c r="O131" s="60"/>
      <c r="P131" s="162">
        <f t="shared" si="1"/>
        <v>0</v>
      </c>
      <c r="Q131" s="162">
        <v>0</v>
      </c>
      <c r="R131" s="162">
        <f t="shared" si="2"/>
        <v>0</v>
      </c>
      <c r="S131" s="162">
        <v>0</v>
      </c>
      <c r="T131" s="163">
        <f t="shared" si="3"/>
        <v>0</v>
      </c>
      <c r="U131" s="34"/>
      <c r="V131" s="34"/>
      <c r="W131" s="34"/>
      <c r="X131" s="34"/>
      <c r="Y131" s="34"/>
      <c r="Z131" s="34"/>
      <c r="AA131" s="34"/>
      <c r="AB131" s="34"/>
      <c r="AC131" s="34"/>
      <c r="AD131" s="34"/>
      <c r="AE131" s="34"/>
      <c r="AR131" s="164" t="s">
        <v>168</v>
      </c>
      <c r="AT131" s="164" t="s">
        <v>169</v>
      </c>
      <c r="AU131" s="164" t="s">
        <v>82</v>
      </c>
      <c r="AY131" s="19" t="s">
        <v>152</v>
      </c>
      <c r="BE131" s="165">
        <f t="shared" si="4"/>
        <v>0</v>
      </c>
      <c r="BF131" s="165">
        <f t="shared" si="5"/>
        <v>0</v>
      </c>
      <c r="BG131" s="165">
        <f t="shared" si="6"/>
        <v>0</v>
      </c>
      <c r="BH131" s="165">
        <f t="shared" si="7"/>
        <v>0</v>
      </c>
      <c r="BI131" s="165">
        <f t="shared" si="8"/>
        <v>0</v>
      </c>
      <c r="BJ131" s="19" t="s">
        <v>80</v>
      </c>
      <c r="BK131" s="165">
        <f t="shared" si="9"/>
        <v>0</v>
      </c>
      <c r="BL131" s="19" t="s">
        <v>159</v>
      </c>
      <c r="BM131" s="164" t="s">
        <v>194</v>
      </c>
    </row>
    <row r="132" spans="1:65" s="2" customFormat="1" ht="24.2" customHeight="1">
      <c r="A132" s="34"/>
      <c r="B132" s="151"/>
      <c r="C132" s="166" t="s">
        <v>195</v>
      </c>
      <c r="D132" s="166" t="s">
        <v>169</v>
      </c>
      <c r="E132" s="167" t="s">
        <v>196</v>
      </c>
      <c r="F132" s="168" t="s">
        <v>197</v>
      </c>
      <c r="G132" s="169" t="s">
        <v>193</v>
      </c>
      <c r="H132" s="170">
        <v>1</v>
      </c>
      <c r="I132" s="171"/>
      <c r="J132" s="172">
        <f t="shared" si="0"/>
        <v>0</v>
      </c>
      <c r="K132" s="173"/>
      <c r="L132" s="174"/>
      <c r="M132" s="175" t="s">
        <v>1</v>
      </c>
      <c r="N132" s="176" t="s">
        <v>37</v>
      </c>
      <c r="O132" s="60"/>
      <c r="P132" s="162">
        <f t="shared" si="1"/>
        <v>0</v>
      </c>
      <c r="Q132" s="162">
        <v>0</v>
      </c>
      <c r="R132" s="162">
        <f t="shared" si="2"/>
        <v>0</v>
      </c>
      <c r="S132" s="162">
        <v>0</v>
      </c>
      <c r="T132" s="163">
        <f t="shared" si="3"/>
        <v>0</v>
      </c>
      <c r="U132" s="34"/>
      <c r="V132" s="34"/>
      <c r="W132" s="34"/>
      <c r="X132" s="34"/>
      <c r="Y132" s="34"/>
      <c r="Z132" s="34"/>
      <c r="AA132" s="34"/>
      <c r="AB132" s="34"/>
      <c r="AC132" s="34"/>
      <c r="AD132" s="34"/>
      <c r="AE132" s="34"/>
      <c r="AR132" s="164" t="s">
        <v>168</v>
      </c>
      <c r="AT132" s="164" t="s">
        <v>169</v>
      </c>
      <c r="AU132" s="164" t="s">
        <v>82</v>
      </c>
      <c r="AY132" s="19" t="s">
        <v>152</v>
      </c>
      <c r="BE132" s="165">
        <f t="shared" si="4"/>
        <v>0</v>
      </c>
      <c r="BF132" s="165">
        <f t="shared" si="5"/>
        <v>0</v>
      </c>
      <c r="BG132" s="165">
        <f t="shared" si="6"/>
        <v>0</v>
      </c>
      <c r="BH132" s="165">
        <f t="shared" si="7"/>
        <v>0</v>
      </c>
      <c r="BI132" s="165">
        <f t="shared" si="8"/>
        <v>0</v>
      </c>
      <c r="BJ132" s="19" t="s">
        <v>80</v>
      </c>
      <c r="BK132" s="165">
        <f t="shared" si="9"/>
        <v>0</v>
      </c>
      <c r="BL132" s="19" t="s">
        <v>159</v>
      </c>
      <c r="BM132" s="164" t="s">
        <v>198</v>
      </c>
    </row>
    <row r="133" spans="1:65" s="2" customFormat="1" ht="16.5" customHeight="1">
      <c r="A133" s="34"/>
      <c r="B133" s="151"/>
      <c r="C133" s="152" t="s">
        <v>199</v>
      </c>
      <c r="D133" s="152" t="s">
        <v>155</v>
      </c>
      <c r="E133" s="153" t="s">
        <v>200</v>
      </c>
      <c r="F133" s="154" t="s">
        <v>201</v>
      </c>
      <c r="G133" s="155" t="s">
        <v>193</v>
      </c>
      <c r="H133" s="156">
        <v>1</v>
      </c>
      <c r="I133" s="157"/>
      <c r="J133" s="158">
        <f t="shared" si="0"/>
        <v>0</v>
      </c>
      <c r="K133" s="159"/>
      <c r="L133" s="35"/>
      <c r="M133" s="160" t="s">
        <v>1</v>
      </c>
      <c r="N133" s="161" t="s">
        <v>37</v>
      </c>
      <c r="O133" s="60"/>
      <c r="P133" s="162">
        <f t="shared" si="1"/>
        <v>0</v>
      </c>
      <c r="Q133" s="162">
        <v>0</v>
      </c>
      <c r="R133" s="162">
        <f t="shared" si="2"/>
        <v>0</v>
      </c>
      <c r="S133" s="162">
        <v>0</v>
      </c>
      <c r="T133" s="163">
        <f t="shared" si="3"/>
        <v>0</v>
      </c>
      <c r="U133" s="34"/>
      <c r="V133" s="34"/>
      <c r="W133" s="34"/>
      <c r="X133" s="34"/>
      <c r="Y133" s="34"/>
      <c r="Z133" s="34"/>
      <c r="AA133" s="34"/>
      <c r="AB133" s="34"/>
      <c r="AC133" s="34"/>
      <c r="AD133" s="34"/>
      <c r="AE133" s="34"/>
      <c r="AR133" s="164" t="s">
        <v>159</v>
      </c>
      <c r="AT133" s="164" t="s">
        <v>155</v>
      </c>
      <c r="AU133" s="164" t="s">
        <v>82</v>
      </c>
      <c r="AY133" s="19" t="s">
        <v>152</v>
      </c>
      <c r="BE133" s="165">
        <f t="shared" si="4"/>
        <v>0</v>
      </c>
      <c r="BF133" s="165">
        <f t="shared" si="5"/>
        <v>0</v>
      </c>
      <c r="BG133" s="165">
        <f t="shared" si="6"/>
        <v>0</v>
      </c>
      <c r="BH133" s="165">
        <f t="shared" si="7"/>
        <v>0</v>
      </c>
      <c r="BI133" s="165">
        <f t="shared" si="8"/>
        <v>0</v>
      </c>
      <c r="BJ133" s="19" t="s">
        <v>80</v>
      </c>
      <c r="BK133" s="165">
        <f t="shared" si="9"/>
        <v>0</v>
      </c>
      <c r="BL133" s="19" t="s">
        <v>159</v>
      </c>
      <c r="BM133" s="164" t="s">
        <v>202</v>
      </c>
    </row>
    <row r="134" spans="1:65" s="2" customFormat="1" ht="16.5" customHeight="1">
      <c r="A134" s="34"/>
      <c r="B134" s="151"/>
      <c r="C134" s="152" t="s">
        <v>203</v>
      </c>
      <c r="D134" s="152" t="s">
        <v>155</v>
      </c>
      <c r="E134" s="153" t="s">
        <v>204</v>
      </c>
      <c r="F134" s="154" t="s">
        <v>205</v>
      </c>
      <c r="G134" s="155" t="s">
        <v>188</v>
      </c>
      <c r="H134" s="156">
        <v>1</v>
      </c>
      <c r="I134" s="157"/>
      <c r="J134" s="158">
        <f t="shared" si="0"/>
        <v>0</v>
      </c>
      <c r="K134" s="159"/>
      <c r="L134" s="35"/>
      <c r="M134" s="160" t="s">
        <v>1</v>
      </c>
      <c r="N134" s="161" t="s">
        <v>37</v>
      </c>
      <c r="O134" s="60"/>
      <c r="P134" s="162">
        <f t="shared" si="1"/>
        <v>0</v>
      </c>
      <c r="Q134" s="162">
        <v>0</v>
      </c>
      <c r="R134" s="162">
        <f t="shared" si="2"/>
        <v>0</v>
      </c>
      <c r="S134" s="162">
        <v>0</v>
      </c>
      <c r="T134" s="163">
        <f t="shared" si="3"/>
        <v>0</v>
      </c>
      <c r="U134" s="34"/>
      <c r="V134" s="34"/>
      <c r="W134" s="34"/>
      <c r="X134" s="34"/>
      <c r="Y134" s="34"/>
      <c r="Z134" s="34"/>
      <c r="AA134" s="34"/>
      <c r="AB134" s="34"/>
      <c r="AC134" s="34"/>
      <c r="AD134" s="34"/>
      <c r="AE134" s="34"/>
      <c r="AR134" s="164" t="s">
        <v>159</v>
      </c>
      <c r="AT134" s="164" t="s">
        <v>155</v>
      </c>
      <c r="AU134" s="164" t="s">
        <v>82</v>
      </c>
      <c r="AY134" s="19" t="s">
        <v>152</v>
      </c>
      <c r="BE134" s="165">
        <f t="shared" si="4"/>
        <v>0</v>
      </c>
      <c r="BF134" s="165">
        <f t="shared" si="5"/>
        <v>0</v>
      </c>
      <c r="BG134" s="165">
        <f t="shared" si="6"/>
        <v>0</v>
      </c>
      <c r="BH134" s="165">
        <f t="shared" si="7"/>
        <v>0</v>
      </c>
      <c r="BI134" s="165">
        <f t="shared" si="8"/>
        <v>0</v>
      </c>
      <c r="BJ134" s="19" t="s">
        <v>80</v>
      </c>
      <c r="BK134" s="165">
        <f t="shared" si="9"/>
        <v>0</v>
      </c>
      <c r="BL134" s="19" t="s">
        <v>159</v>
      </c>
      <c r="BM134" s="164" t="s">
        <v>206</v>
      </c>
    </row>
    <row r="135" spans="1:65" s="2" customFormat="1" ht="21.75" customHeight="1">
      <c r="A135" s="34"/>
      <c r="B135" s="151"/>
      <c r="C135" s="166" t="s">
        <v>207</v>
      </c>
      <c r="D135" s="166" t="s">
        <v>169</v>
      </c>
      <c r="E135" s="167" t="s">
        <v>208</v>
      </c>
      <c r="F135" s="168" t="s">
        <v>209</v>
      </c>
      <c r="G135" s="169" t="s">
        <v>188</v>
      </c>
      <c r="H135" s="170">
        <v>1</v>
      </c>
      <c r="I135" s="171"/>
      <c r="J135" s="172">
        <f t="shared" si="0"/>
        <v>0</v>
      </c>
      <c r="K135" s="173"/>
      <c r="L135" s="174"/>
      <c r="M135" s="175" t="s">
        <v>1</v>
      </c>
      <c r="N135" s="176" t="s">
        <v>37</v>
      </c>
      <c r="O135" s="60"/>
      <c r="P135" s="162">
        <f t="shared" si="1"/>
        <v>0</v>
      </c>
      <c r="Q135" s="162">
        <v>0</v>
      </c>
      <c r="R135" s="162">
        <f t="shared" si="2"/>
        <v>0</v>
      </c>
      <c r="S135" s="162">
        <v>0</v>
      </c>
      <c r="T135" s="163">
        <f t="shared" si="3"/>
        <v>0</v>
      </c>
      <c r="U135" s="34"/>
      <c r="V135" s="34"/>
      <c r="W135" s="34"/>
      <c r="X135" s="34"/>
      <c r="Y135" s="34"/>
      <c r="Z135" s="34"/>
      <c r="AA135" s="34"/>
      <c r="AB135" s="34"/>
      <c r="AC135" s="34"/>
      <c r="AD135" s="34"/>
      <c r="AE135" s="34"/>
      <c r="AR135" s="164" t="s">
        <v>168</v>
      </c>
      <c r="AT135" s="164" t="s">
        <v>169</v>
      </c>
      <c r="AU135" s="164" t="s">
        <v>82</v>
      </c>
      <c r="AY135" s="19" t="s">
        <v>152</v>
      </c>
      <c r="BE135" s="165">
        <f t="shared" si="4"/>
        <v>0</v>
      </c>
      <c r="BF135" s="165">
        <f t="shared" si="5"/>
        <v>0</v>
      </c>
      <c r="BG135" s="165">
        <f t="shared" si="6"/>
        <v>0</v>
      </c>
      <c r="BH135" s="165">
        <f t="shared" si="7"/>
        <v>0</v>
      </c>
      <c r="BI135" s="165">
        <f t="shared" si="8"/>
        <v>0</v>
      </c>
      <c r="BJ135" s="19" t="s">
        <v>80</v>
      </c>
      <c r="BK135" s="165">
        <f t="shared" si="9"/>
        <v>0</v>
      </c>
      <c r="BL135" s="19" t="s">
        <v>159</v>
      </c>
      <c r="BM135" s="164" t="s">
        <v>210</v>
      </c>
    </row>
    <row r="136" spans="1:65" s="2" customFormat="1" ht="62.65" customHeight="1">
      <c r="A136" s="34"/>
      <c r="B136" s="151"/>
      <c r="C136" s="152" t="s">
        <v>8</v>
      </c>
      <c r="D136" s="152" t="s">
        <v>155</v>
      </c>
      <c r="E136" s="153" t="s">
        <v>211</v>
      </c>
      <c r="F136" s="154" t="s">
        <v>212</v>
      </c>
      <c r="G136" s="155" t="s">
        <v>188</v>
      </c>
      <c r="H136" s="156">
        <v>1</v>
      </c>
      <c r="I136" s="157"/>
      <c r="J136" s="158">
        <f t="shared" si="0"/>
        <v>0</v>
      </c>
      <c r="K136" s="159"/>
      <c r="L136" s="35"/>
      <c r="M136" s="160" t="s">
        <v>1</v>
      </c>
      <c r="N136" s="161" t="s">
        <v>37</v>
      </c>
      <c r="O136" s="60"/>
      <c r="P136" s="162">
        <f t="shared" si="1"/>
        <v>0</v>
      </c>
      <c r="Q136" s="162">
        <v>0</v>
      </c>
      <c r="R136" s="162">
        <f t="shared" si="2"/>
        <v>0</v>
      </c>
      <c r="S136" s="162">
        <v>0</v>
      </c>
      <c r="T136" s="163">
        <f t="shared" si="3"/>
        <v>0</v>
      </c>
      <c r="U136" s="34"/>
      <c r="V136" s="34"/>
      <c r="W136" s="34"/>
      <c r="X136" s="34"/>
      <c r="Y136" s="34"/>
      <c r="Z136" s="34"/>
      <c r="AA136" s="34"/>
      <c r="AB136" s="34"/>
      <c r="AC136" s="34"/>
      <c r="AD136" s="34"/>
      <c r="AE136" s="34"/>
      <c r="AR136" s="164" t="s">
        <v>159</v>
      </c>
      <c r="AT136" s="164" t="s">
        <v>155</v>
      </c>
      <c r="AU136" s="164" t="s">
        <v>82</v>
      </c>
      <c r="AY136" s="19" t="s">
        <v>152</v>
      </c>
      <c r="BE136" s="165">
        <f t="shared" si="4"/>
        <v>0</v>
      </c>
      <c r="BF136" s="165">
        <f t="shared" si="5"/>
        <v>0</v>
      </c>
      <c r="BG136" s="165">
        <f t="shared" si="6"/>
        <v>0</v>
      </c>
      <c r="BH136" s="165">
        <f t="shared" si="7"/>
        <v>0</v>
      </c>
      <c r="BI136" s="165">
        <f t="shared" si="8"/>
        <v>0</v>
      </c>
      <c r="BJ136" s="19" t="s">
        <v>80</v>
      </c>
      <c r="BK136" s="165">
        <f t="shared" si="9"/>
        <v>0</v>
      </c>
      <c r="BL136" s="19" t="s">
        <v>159</v>
      </c>
      <c r="BM136" s="164" t="s">
        <v>213</v>
      </c>
    </row>
    <row r="137" spans="1:65" s="2" customFormat="1" ht="24.2" customHeight="1">
      <c r="A137" s="34"/>
      <c r="B137" s="151"/>
      <c r="C137" s="152" t="s">
        <v>214</v>
      </c>
      <c r="D137" s="152" t="s">
        <v>155</v>
      </c>
      <c r="E137" s="153" t="s">
        <v>215</v>
      </c>
      <c r="F137" s="154" t="s">
        <v>216</v>
      </c>
      <c r="G137" s="155" t="s">
        <v>188</v>
      </c>
      <c r="H137" s="156">
        <v>6</v>
      </c>
      <c r="I137" s="157"/>
      <c r="J137" s="158">
        <f t="shared" si="0"/>
        <v>0</v>
      </c>
      <c r="K137" s="159"/>
      <c r="L137" s="35"/>
      <c r="M137" s="160" t="s">
        <v>1</v>
      </c>
      <c r="N137" s="161" t="s">
        <v>37</v>
      </c>
      <c r="O137" s="60"/>
      <c r="P137" s="162">
        <f t="shared" si="1"/>
        <v>0</v>
      </c>
      <c r="Q137" s="162">
        <v>0</v>
      </c>
      <c r="R137" s="162">
        <f t="shared" si="2"/>
        <v>0</v>
      </c>
      <c r="S137" s="162">
        <v>0</v>
      </c>
      <c r="T137" s="163">
        <f t="shared" si="3"/>
        <v>0</v>
      </c>
      <c r="U137" s="34"/>
      <c r="V137" s="34"/>
      <c r="W137" s="34"/>
      <c r="X137" s="34"/>
      <c r="Y137" s="34"/>
      <c r="Z137" s="34"/>
      <c r="AA137" s="34"/>
      <c r="AB137" s="34"/>
      <c r="AC137" s="34"/>
      <c r="AD137" s="34"/>
      <c r="AE137" s="34"/>
      <c r="AR137" s="164" t="s">
        <v>159</v>
      </c>
      <c r="AT137" s="164" t="s">
        <v>155</v>
      </c>
      <c r="AU137" s="164" t="s">
        <v>82</v>
      </c>
      <c r="AY137" s="19" t="s">
        <v>152</v>
      </c>
      <c r="BE137" s="165">
        <f t="shared" si="4"/>
        <v>0</v>
      </c>
      <c r="BF137" s="165">
        <f t="shared" si="5"/>
        <v>0</v>
      </c>
      <c r="BG137" s="165">
        <f t="shared" si="6"/>
        <v>0</v>
      </c>
      <c r="BH137" s="165">
        <f t="shared" si="7"/>
        <v>0</v>
      </c>
      <c r="BI137" s="165">
        <f t="shared" si="8"/>
        <v>0</v>
      </c>
      <c r="BJ137" s="19" t="s">
        <v>80</v>
      </c>
      <c r="BK137" s="165">
        <f t="shared" si="9"/>
        <v>0</v>
      </c>
      <c r="BL137" s="19" t="s">
        <v>159</v>
      </c>
      <c r="BM137" s="164" t="s">
        <v>217</v>
      </c>
    </row>
    <row r="138" spans="1:65" s="2" customFormat="1" ht="55.5" customHeight="1">
      <c r="A138" s="34"/>
      <c r="B138" s="151"/>
      <c r="C138" s="152" t="s">
        <v>218</v>
      </c>
      <c r="D138" s="152" t="s">
        <v>155</v>
      </c>
      <c r="E138" s="153" t="s">
        <v>219</v>
      </c>
      <c r="F138" s="154" t="s">
        <v>220</v>
      </c>
      <c r="G138" s="155" t="s">
        <v>188</v>
      </c>
      <c r="H138" s="156">
        <v>1</v>
      </c>
      <c r="I138" s="157"/>
      <c r="J138" s="158">
        <f t="shared" si="0"/>
        <v>0</v>
      </c>
      <c r="K138" s="159"/>
      <c r="L138" s="35"/>
      <c r="M138" s="160" t="s">
        <v>1</v>
      </c>
      <c r="N138" s="161" t="s">
        <v>37</v>
      </c>
      <c r="O138" s="60"/>
      <c r="P138" s="162">
        <f t="shared" si="1"/>
        <v>0</v>
      </c>
      <c r="Q138" s="162">
        <v>0</v>
      </c>
      <c r="R138" s="162">
        <f t="shared" si="2"/>
        <v>0</v>
      </c>
      <c r="S138" s="162">
        <v>0</v>
      </c>
      <c r="T138" s="163">
        <f t="shared" si="3"/>
        <v>0</v>
      </c>
      <c r="U138" s="34"/>
      <c r="V138" s="34"/>
      <c r="W138" s="34"/>
      <c r="X138" s="34"/>
      <c r="Y138" s="34"/>
      <c r="Z138" s="34"/>
      <c r="AA138" s="34"/>
      <c r="AB138" s="34"/>
      <c r="AC138" s="34"/>
      <c r="AD138" s="34"/>
      <c r="AE138" s="34"/>
      <c r="AR138" s="164" t="s">
        <v>159</v>
      </c>
      <c r="AT138" s="164" t="s">
        <v>155</v>
      </c>
      <c r="AU138" s="164" t="s">
        <v>82</v>
      </c>
      <c r="AY138" s="19" t="s">
        <v>152</v>
      </c>
      <c r="BE138" s="165">
        <f t="shared" si="4"/>
        <v>0</v>
      </c>
      <c r="BF138" s="165">
        <f t="shared" si="5"/>
        <v>0</v>
      </c>
      <c r="BG138" s="165">
        <f t="shared" si="6"/>
        <v>0</v>
      </c>
      <c r="BH138" s="165">
        <f t="shared" si="7"/>
        <v>0</v>
      </c>
      <c r="BI138" s="165">
        <f t="shared" si="8"/>
        <v>0</v>
      </c>
      <c r="BJ138" s="19" t="s">
        <v>80</v>
      </c>
      <c r="BK138" s="165">
        <f t="shared" si="9"/>
        <v>0</v>
      </c>
      <c r="BL138" s="19" t="s">
        <v>159</v>
      </c>
      <c r="BM138" s="164" t="s">
        <v>221</v>
      </c>
    </row>
    <row r="139" spans="1:65" s="2" customFormat="1" ht="49.15" customHeight="1">
      <c r="A139" s="34"/>
      <c r="B139" s="151"/>
      <c r="C139" s="152" t="s">
        <v>184</v>
      </c>
      <c r="D139" s="152" t="s">
        <v>155</v>
      </c>
      <c r="E139" s="153" t="s">
        <v>222</v>
      </c>
      <c r="F139" s="154" t="s">
        <v>223</v>
      </c>
      <c r="G139" s="155" t="s">
        <v>188</v>
      </c>
      <c r="H139" s="156">
        <v>2</v>
      </c>
      <c r="I139" s="157"/>
      <c r="J139" s="158">
        <f t="shared" si="0"/>
        <v>0</v>
      </c>
      <c r="K139" s="159"/>
      <c r="L139" s="35"/>
      <c r="M139" s="160" t="s">
        <v>1</v>
      </c>
      <c r="N139" s="161" t="s">
        <v>37</v>
      </c>
      <c r="O139" s="60"/>
      <c r="P139" s="162">
        <f t="shared" si="1"/>
        <v>0</v>
      </c>
      <c r="Q139" s="162">
        <v>0</v>
      </c>
      <c r="R139" s="162">
        <f t="shared" si="2"/>
        <v>0</v>
      </c>
      <c r="S139" s="162">
        <v>0</v>
      </c>
      <c r="T139" s="163">
        <f t="shared" si="3"/>
        <v>0</v>
      </c>
      <c r="U139" s="34"/>
      <c r="V139" s="34"/>
      <c r="W139" s="34"/>
      <c r="X139" s="34"/>
      <c r="Y139" s="34"/>
      <c r="Z139" s="34"/>
      <c r="AA139" s="34"/>
      <c r="AB139" s="34"/>
      <c r="AC139" s="34"/>
      <c r="AD139" s="34"/>
      <c r="AE139" s="34"/>
      <c r="AR139" s="164" t="s">
        <v>159</v>
      </c>
      <c r="AT139" s="164" t="s">
        <v>155</v>
      </c>
      <c r="AU139" s="164" t="s">
        <v>82</v>
      </c>
      <c r="AY139" s="19" t="s">
        <v>152</v>
      </c>
      <c r="BE139" s="165">
        <f t="shared" si="4"/>
        <v>0</v>
      </c>
      <c r="BF139" s="165">
        <f t="shared" si="5"/>
        <v>0</v>
      </c>
      <c r="BG139" s="165">
        <f t="shared" si="6"/>
        <v>0</v>
      </c>
      <c r="BH139" s="165">
        <f t="shared" si="7"/>
        <v>0</v>
      </c>
      <c r="BI139" s="165">
        <f t="shared" si="8"/>
        <v>0</v>
      </c>
      <c r="BJ139" s="19" t="s">
        <v>80</v>
      </c>
      <c r="BK139" s="165">
        <f t="shared" si="9"/>
        <v>0</v>
      </c>
      <c r="BL139" s="19" t="s">
        <v>159</v>
      </c>
      <c r="BM139" s="164" t="s">
        <v>224</v>
      </c>
    </row>
    <row r="140" spans="1:65" s="2" customFormat="1" ht="37.9" customHeight="1">
      <c r="A140" s="34"/>
      <c r="B140" s="151"/>
      <c r="C140" s="152" t="s">
        <v>225</v>
      </c>
      <c r="D140" s="152" t="s">
        <v>155</v>
      </c>
      <c r="E140" s="153" t="s">
        <v>226</v>
      </c>
      <c r="F140" s="154" t="s">
        <v>227</v>
      </c>
      <c r="G140" s="155" t="s">
        <v>228</v>
      </c>
      <c r="H140" s="156">
        <v>40</v>
      </c>
      <c r="I140" s="157"/>
      <c r="J140" s="158">
        <f t="shared" si="0"/>
        <v>0</v>
      </c>
      <c r="K140" s="159"/>
      <c r="L140" s="35"/>
      <c r="M140" s="160" t="s">
        <v>1</v>
      </c>
      <c r="N140" s="161" t="s">
        <v>37</v>
      </c>
      <c r="O140" s="60"/>
      <c r="P140" s="162">
        <f t="shared" si="1"/>
        <v>0</v>
      </c>
      <c r="Q140" s="162">
        <v>0</v>
      </c>
      <c r="R140" s="162">
        <f t="shared" si="2"/>
        <v>0</v>
      </c>
      <c r="S140" s="162">
        <v>0</v>
      </c>
      <c r="T140" s="163">
        <f t="shared" si="3"/>
        <v>0</v>
      </c>
      <c r="U140" s="34"/>
      <c r="V140" s="34"/>
      <c r="W140" s="34"/>
      <c r="X140" s="34"/>
      <c r="Y140" s="34"/>
      <c r="Z140" s="34"/>
      <c r="AA140" s="34"/>
      <c r="AB140" s="34"/>
      <c r="AC140" s="34"/>
      <c r="AD140" s="34"/>
      <c r="AE140" s="34"/>
      <c r="AR140" s="164" t="s">
        <v>159</v>
      </c>
      <c r="AT140" s="164" t="s">
        <v>155</v>
      </c>
      <c r="AU140" s="164" t="s">
        <v>82</v>
      </c>
      <c r="AY140" s="19" t="s">
        <v>152</v>
      </c>
      <c r="BE140" s="165">
        <f t="shared" si="4"/>
        <v>0</v>
      </c>
      <c r="BF140" s="165">
        <f t="shared" si="5"/>
        <v>0</v>
      </c>
      <c r="BG140" s="165">
        <f t="shared" si="6"/>
        <v>0</v>
      </c>
      <c r="BH140" s="165">
        <f t="shared" si="7"/>
        <v>0</v>
      </c>
      <c r="BI140" s="165">
        <f t="shared" si="8"/>
        <v>0</v>
      </c>
      <c r="BJ140" s="19" t="s">
        <v>80</v>
      </c>
      <c r="BK140" s="165">
        <f t="shared" si="9"/>
        <v>0</v>
      </c>
      <c r="BL140" s="19" t="s">
        <v>159</v>
      </c>
      <c r="BM140" s="164" t="s">
        <v>229</v>
      </c>
    </row>
    <row r="141" spans="1:65" s="2" customFormat="1" ht="24.2" customHeight="1">
      <c r="A141" s="34"/>
      <c r="B141" s="151"/>
      <c r="C141" s="152" t="s">
        <v>189</v>
      </c>
      <c r="D141" s="152" t="s">
        <v>155</v>
      </c>
      <c r="E141" s="153" t="s">
        <v>230</v>
      </c>
      <c r="F141" s="154" t="s">
        <v>231</v>
      </c>
      <c r="G141" s="155" t="s">
        <v>188</v>
      </c>
      <c r="H141" s="156">
        <v>1</v>
      </c>
      <c r="I141" s="157"/>
      <c r="J141" s="158">
        <f t="shared" si="0"/>
        <v>0</v>
      </c>
      <c r="K141" s="159"/>
      <c r="L141" s="35"/>
      <c r="M141" s="160" t="s">
        <v>1</v>
      </c>
      <c r="N141" s="161" t="s">
        <v>37</v>
      </c>
      <c r="O141" s="60"/>
      <c r="P141" s="162">
        <f t="shared" si="1"/>
        <v>0</v>
      </c>
      <c r="Q141" s="162">
        <v>0</v>
      </c>
      <c r="R141" s="162">
        <f t="shared" si="2"/>
        <v>0</v>
      </c>
      <c r="S141" s="162">
        <v>0</v>
      </c>
      <c r="T141" s="163">
        <f t="shared" si="3"/>
        <v>0</v>
      </c>
      <c r="U141" s="34"/>
      <c r="V141" s="34"/>
      <c r="W141" s="34"/>
      <c r="X141" s="34"/>
      <c r="Y141" s="34"/>
      <c r="Z141" s="34"/>
      <c r="AA141" s="34"/>
      <c r="AB141" s="34"/>
      <c r="AC141" s="34"/>
      <c r="AD141" s="34"/>
      <c r="AE141" s="34"/>
      <c r="AR141" s="164" t="s">
        <v>159</v>
      </c>
      <c r="AT141" s="164" t="s">
        <v>155</v>
      </c>
      <c r="AU141" s="164" t="s">
        <v>82</v>
      </c>
      <c r="AY141" s="19" t="s">
        <v>152</v>
      </c>
      <c r="BE141" s="165">
        <f t="shared" si="4"/>
        <v>0</v>
      </c>
      <c r="BF141" s="165">
        <f t="shared" si="5"/>
        <v>0</v>
      </c>
      <c r="BG141" s="165">
        <f t="shared" si="6"/>
        <v>0</v>
      </c>
      <c r="BH141" s="165">
        <f t="shared" si="7"/>
        <v>0</v>
      </c>
      <c r="BI141" s="165">
        <f t="shared" si="8"/>
        <v>0</v>
      </c>
      <c r="BJ141" s="19" t="s">
        <v>80</v>
      </c>
      <c r="BK141" s="165">
        <f t="shared" si="9"/>
        <v>0</v>
      </c>
      <c r="BL141" s="19" t="s">
        <v>159</v>
      </c>
      <c r="BM141" s="164" t="s">
        <v>232</v>
      </c>
    </row>
    <row r="142" spans="1:65" s="2" customFormat="1" ht="16.5" customHeight="1">
      <c r="A142" s="34"/>
      <c r="B142" s="151"/>
      <c r="C142" s="166" t="s">
        <v>7</v>
      </c>
      <c r="D142" s="166" t="s">
        <v>169</v>
      </c>
      <c r="E142" s="167" t="s">
        <v>233</v>
      </c>
      <c r="F142" s="168" t="s">
        <v>234</v>
      </c>
      <c r="G142" s="169" t="s">
        <v>176</v>
      </c>
      <c r="H142" s="170">
        <v>100</v>
      </c>
      <c r="I142" s="171"/>
      <c r="J142" s="172">
        <f t="shared" si="0"/>
        <v>0</v>
      </c>
      <c r="K142" s="173"/>
      <c r="L142" s="174"/>
      <c r="M142" s="175" t="s">
        <v>1</v>
      </c>
      <c r="N142" s="176" t="s">
        <v>37</v>
      </c>
      <c r="O142" s="60"/>
      <c r="P142" s="162">
        <f t="shared" si="1"/>
        <v>0</v>
      </c>
      <c r="Q142" s="162">
        <v>0</v>
      </c>
      <c r="R142" s="162">
        <f t="shared" si="2"/>
        <v>0</v>
      </c>
      <c r="S142" s="162">
        <v>0</v>
      </c>
      <c r="T142" s="163">
        <f t="shared" si="3"/>
        <v>0</v>
      </c>
      <c r="U142" s="34"/>
      <c r="V142" s="34"/>
      <c r="W142" s="34"/>
      <c r="X142" s="34"/>
      <c r="Y142" s="34"/>
      <c r="Z142" s="34"/>
      <c r="AA142" s="34"/>
      <c r="AB142" s="34"/>
      <c r="AC142" s="34"/>
      <c r="AD142" s="34"/>
      <c r="AE142" s="34"/>
      <c r="AR142" s="164" t="s">
        <v>168</v>
      </c>
      <c r="AT142" s="164" t="s">
        <v>169</v>
      </c>
      <c r="AU142" s="164" t="s">
        <v>82</v>
      </c>
      <c r="AY142" s="19" t="s">
        <v>152</v>
      </c>
      <c r="BE142" s="165">
        <f t="shared" si="4"/>
        <v>0</v>
      </c>
      <c r="BF142" s="165">
        <f t="shared" si="5"/>
        <v>0</v>
      </c>
      <c r="BG142" s="165">
        <f t="shared" si="6"/>
        <v>0</v>
      </c>
      <c r="BH142" s="165">
        <f t="shared" si="7"/>
        <v>0</v>
      </c>
      <c r="BI142" s="165">
        <f t="shared" si="8"/>
        <v>0</v>
      </c>
      <c r="BJ142" s="19" t="s">
        <v>80</v>
      </c>
      <c r="BK142" s="165">
        <f t="shared" si="9"/>
        <v>0</v>
      </c>
      <c r="BL142" s="19" t="s">
        <v>159</v>
      </c>
      <c r="BM142" s="164" t="s">
        <v>235</v>
      </c>
    </row>
    <row r="143" spans="1:65" s="2" customFormat="1" ht="16.5" customHeight="1">
      <c r="A143" s="34"/>
      <c r="B143" s="151"/>
      <c r="C143" s="166" t="s">
        <v>236</v>
      </c>
      <c r="D143" s="166" t="s">
        <v>169</v>
      </c>
      <c r="E143" s="167" t="s">
        <v>237</v>
      </c>
      <c r="F143" s="168" t="s">
        <v>238</v>
      </c>
      <c r="G143" s="169" t="s">
        <v>176</v>
      </c>
      <c r="H143" s="170">
        <v>200</v>
      </c>
      <c r="I143" s="171"/>
      <c r="J143" s="172">
        <f t="shared" si="0"/>
        <v>0</v>
      </c>
      <c r="K143" s="173"/>
      <c r="L143" s="174"/>
      <c r="M143" s="175" t="s">
        <v>1</v>
      </c>
      <c r="N143" s="176" t="s">
        <v>37</v>
      </c>
      <c r="O143" s="60"/>
      <c r="P143" s="162">
        <f t="shared" si="1"/>
        <v>0</v>
      </c>
      <c r="Q143" s="162">
        <v>0</v>
      </c>
      <c r="R143" s="162">
        <f t="shared" si="2"/>
        <v>0</v>
      </c>
      <c r="S143" s="162">
        <v>0</v>
      </c>
      <c r="T143" s="163">
        <f t="shared" si="3"/>
        <v>0</v>
      </c>
      <c r="U143" s="34"/>
      <c r="V143" s="34"/>
      <c r="W143" s="34"/>
      <c r="X143" s="34"/>
      <c r="Y143" s="34"/>
      <c r="Z143" s="34"/>
      <c r="AA143" s="34"/>
      <c r="AB143" s="34"/>
      <c r="AC143" s="34"/>
      <c r="AD143" s="34"/>
      <c r="AE143" s="34"/>
      <c r="AR143" s="164" t="s">
        <v>168</v>
      </c>
      <c r="AT143" s="164" t="s">
        <v>169</v>
      </c>
      <c r="AU143" s="164" t="s">
        <v>82</v>
      </c>
      <c r="AY143" s="19" t="s">
        <v>152</v>
      </c>
      <c r="BE143" s="165">
        <f t="shared" si="4"/>
        <v>0</v>
      </c>
      <c r="BF143" s="165">
        <f t="shared" si="5"/>
        <v>0</v>
      </c>
      <c r="BG143" s="165">
        <f t="shared" si="6"/>
        <v>0</v>
      </c>
      <c r="BH143" s="165">
        <f t="shared" si="7"/>
        <v>0</v>
      </c>
      <c r="BI143" s="165">
        <f t="shared" si="8"/>
        <v>0</v>
      </c>
      <c r="BJ143" s="19" t="s">
        <v>80</v>
      </c>
      <c r="BK143" s="165">
        <f t="shared" si="9"/>
        <v>0</v>
      </c>
      <c r="BL143" s="19" t="s">
        <v>159</v>
      </c>
      <c r="BM143" s="164" t="s">
        <v>239</v>
      </c>
    </row>
    <row r="144" spans="1:65" s="2" customFormat="1" ht="21.75" customHeight="1">
      <c r="A144" s="34"/>
      <c r="B144" s="151"/>
      <c r="C144" s="166" t="s">
        <v>240</v>
      </c>
      <c r="D144" s="166" t="s">
        <v>169</v>
      </c>
      <c r="E144" s="167" t="s">
        <v>241</v>
      </c>
      <c r="F144" s="168" t="s">
        <v>242</v>
      </c>
      <c r="G144" s="169" t="s">
        <v>176</v>
      </c>
      <c r="H144" s="170">
        <v>130</v>
      </c>
      <c r="I144" s="171"/>
      <c r="J144" s="172">
        <f t="shared" si="0"/>
        <v>0</v>
      </c>
      <c r="K144" s="173"/>
      <c r="L144" s="174"/>
      <c r="M144" s="175" t="s">
        <v>1</v>
      </c>
      <c r="N144" s="176" t="s">
        <v>37</v>
      </c>
      <c r="O144" s="60"/>
      <c r="P144" s="162">
        <f t="shared" si="1"/>
        <v>0</v>
      </c>
      <c r="Q144" s="162">
        <v>0</v>
      </c>
      <c r="R144" s="162">
        <f t="shared" si="2"/>
        <v>0</v>
      </c>
      <c r="S144" s="162">
        <v>0</v>
      </c>
      <c r="T144" s="163">
        <f t="shared" si="3"/>
        <v>0</v>
      </c>
      <c r="U144" s="34"/>
      <c r="V144" s="34"/>
      <c r="W144" s="34"/>
      <c r="X144" s="34"/>
      <c r="Y144" s="34"/>
      <c r="Z144" s="34"/>
      <c r="AA144" s="34"/>
      <c r="AB144" s="34"/>
      <c r="AC144" s="34"/>
      <c r="AD144" s="34"/>
      <c r="AE144" s="34"/>
      <c r="AR144" s="164" t="s">
        <v>168</v>
      </c>
      <c r="AT144" s="164" t="s">
        <v>169</v>
      </c>
      <c r="AU144" s="164" t="s">
        <v>82</v>
      </c>
      <c r="AY144" s="19" t="s">
        <v>152</v>
      </c>
      <c r="BE144" s="165">
        <f t="shared" si="4"/>
        <v>0</v>
      </c>
      <c r="BF144" s="165">
        <f t="shared" si="5"/>
        <v>0</v>
      </c>
      <c r="BG144" s="165">
        <f t="shared" si="6"/>
        <v>0</v>
      </c>
      <c r="BH144" s="165">
        <f t="shared" si="7"/>
        <v>0</v>
      </c>
      <c r="BI144" s="165">
        <f t="shared" si="8"/>
        <v>0</v>
      </c>
      <c r="BJ144" s="19" t="s">
        <v>80</v>
      </c>
      <c r="BK144" s="165">
        <f t="shared" si="9"/>
        <v>0</v>
      </c>
      <c r="BL144" s="19" t="s">
        <v>159</v>
      </c>
      <c r="BM144" s="164" t="s">
        <v>243</v>
      </c>
    </row>
    <row r="145" spans="1:65" s="2" customFormat="1" ht="55.5" customHeight="1">
      <c r="A145" s="34"/>
      <c r="B145" s="151"/>
      <c r="C145" s="152" t="s">
        <v>244</v>
      </c>
      <c r="D145" s="152" t="s">
        <v>155</v>
      </c>
      <c r="E145" s="153" t="s">
        <v>245</v>
      </c>
      <c r="F145" s="154" t="s">
        <v>246</v>
      </c>
      <c r="G145" s="155" t="s">
        <v>176</v>
      </c>
      <c r="H145" s="156">
        <v>130</v>
      </c>
      <c r="I145" s="157"/>
      <c r="J145" s="158">
        <f t="shared" si="0"/>
        <v>0</v>
      </c>
      <c r="K145" s="159"/>
      <c r="L145" s="35"/>
      <c r="M145" s="160" t="s">
        <v>1</v>
      </c>
      <c r="N145" s="161" t="s">
        <v>37</v>
      </c>
      <c r="O145" s="60"/>
      <c r="P145" s="162">
        <f t="shared" si="1"/>
        <v>0</v>
      </c>
      <c r="Q145" s="162">
        <v>0</v>
      </c>
      <c r="R145" s="162">
        <f t="shared" si="2"/>
        <v>0</v>
      </c>
      <c r="S145" s="162">
        <v>0</v>
      </c>
      <c r="T145" s="163">
        <f t="shared" si="3"/>
        <v>0</v>
      </c>
      <c r="U145" s="34"/>
      <c r="V145" s="34"/>
      <c r="W145" s="34"/>
      <c r="X145" s="34"/>
      <c r="Y145" s="34"/>
      <c r="Z145" s="34"/>
      <c r="AA145" s="34"/>
      <c r="AB145" s="34"/>
      <c r="AC145" s="34"/>
      <c r="AD145" s="34"/>
      <c r="AE145" s="34"/>
      <c r="AR145" s="164" t="s">
        <v>159</v>
      </c>
      <c r="AT145" s="164" t="s">
        <v>155</v>
      </c>
      <c r="AU145" s="164" t="s">
        <v>82</v>
      </c>
      <c r="AY145" s="19" t="s">
        <v>152</v>
      </c>
      <c r="BE145" s="165">
        <f t="shared" si="4"/>
        <v>0</v>
      </c>
      <c r="BF145" s="165">
        <f t="shared" si="5"/>
        <v>0</v>
      </c>
      <c r="BG145" s="165">
        <f t="shared" si="6"/>
        <v>0</v>
      </c>
      <c r="BH145" s="165">
        <f t="shared" si="7"/>
        <v>0</v>
      </c>
      <c r="BI145" s="165">
        <f t="shared" si="8"/>
        <v>0</v>
      </c>
      <c r="BJ145" s="19" t="s">
        <v>80</v>
      </c>
      <c r="BK145" s="165">
        <f t="shared" si="9"/>
        <v>0</v>
      </c>
      <c r="BL145" s="19" t="s">
        <v>159</v>
      </c>
      <c r="BM145" s="164" t="s">
        <v>247</v>
      </c>
    </row>
    <row r="146" spans="1:65" s="2" customFormat="1" ht="49.15" customHeight="1">
      <c r="A146" s="34"/>
      <c r="B146" s="151"/>
      <c r="C146" s="152" t="s">
        <v>248</v>
      </c>
      <c r="D146" s="152" t="s">
        <v>155</v>
      </c>
      <c r="E146" s="153" t="s">
        <v>249</v>
      </c>
      <c r="F146" s="154" t="s">
        <v>250</v>
      </c>
      <c r="G146" s="155" t="s">
        <v>176</v>
      </c>
      <c r="H146" s="156">
        <v>100</v>
      </c>
      <c r="I146" s="157"/>
      <c r="J146" s="158">
        <f t="shared" si="0"/>
        <v>0</v>
      </c>
      <c r="K146" s="159"/>
      <c r="L146" s="35"/>
      <c r="M146" s="160" t="s">
        <v>1</v>
      </c>
      <c r="N146" s="161" t="s">
        <v>37</v>
      </c>
      <c r="O146" s="60"/>
      <c r="P146" s="162">
        <f t="shared" si="1"/>
        <v>0</v>
      </c>
      <c r="Q146" s="162">
        <v>0</v>
      </c>
      <c r="R146" s="162">
        <f t="shared" si="2"/>
        <v>0</v>
      </c>
      <c r="S146" s="162">
        <v>0</v>
      </c>
      <c r="T146" s="163">
        <f t="shared" si="3"/>
        <v>0</v>
      </c>
      <c r="U146" s="34"/>
      <c r="V146" s="34"/>
      <c r="W146" s="34"/>
      <c r="X146" s="34"/>
      <c r="Y146" s="34"/>
      <c r="Z146" s="34"/>
      <c r="AA146" s="34"/>
      <c r="AB146" s="34"/>
      <c r="AC146" s="34"/>
      <c r="AD146" s="34"/>
      <c r="AE146" s="34"/>
      <c r="AR146" s="164" t="s">
        <v>159</v>
      </c>
      <c r="AT146" s="164" t="s">
        <v>155</v>
      </c>
      <c r="AU146" s="164" t="s">
        <v>82</v>
      </c>
      <c r="AY146" s="19" t="s">
        <v>152</v>
      </c>
      <c r="BE146" s="165">
        <f t="shared" si="4"/>
        <v>0</v>
      </c>
      <c r="BF146" s="165">
        <f t="shared" si="5"/>
        <v>0</v>
      </c>
      <c r="BG146" s="165">
        <f t="shared" si="6"/>
        <v>0</v>
      </c>
      <c r="BH146" s="165">
        <f t="shared" si="7"/>
        <v>0</v>
      </c>
      <c r="BI146" s="165">
        <f t="shared" si="8"/>
        <v>0</v>
      </c>
      <c r="BJ146" s="19" t="s">
        <v>80</v>
      </c>
      <c r="BK146" s="165">
        <f t="shared" si="9"/>
        <v>0</v>
      </c>
      <c r="BL146" s="19" t="s">
        <v>159</v>
      </c>
      <c r="BM146" s="164" t="s">
        <v>251</v>
      </c>
    </row>
    <row r="147" spans="1:65" s="2" customFormat="1" ht="49.15" customHeight="1">
      <c r="A147" s="34"/>
      <c r="B147" s="151"/>
      <c r="C147" s="152" t="s">
        <v>202</v>
      </c>
      <c r="D147" s="152" t="s">
        <v>155</v>
      </c>
      <c r="E147" s="153" t="s">
        <v>252</v>
      </c>
      <c r="F147" s="154" t="s">
        <v>253</v>
      </c>
      <c r="G147" s="155" t="s">
        <v>176</v>
      </c>
      <c r="H147" s="156">
        <v>200</v>
      </c>
      <c r="I147" s="157"/>
      <c r="J147" s="158">
        <f t="shared" si="0"/>
        <v>0</v>
      </c>
      <c r="K147" s="159"/>
      <c r="L147" s="35"/>
      <c r="M147" s="160" t="s">
        <v>1</v>
      </c>
      <c r="N147" s="161" t="s">
        <v>37</v>
      </c>
      <c r="O147" s="60"/>
      <c r="P147" s="162">
        <f t="shared" si="1"/>
        <v>0</v>
      </c>
      <c r="Q147" s="162">
        <v>0</v>
      </c>
      <c r="R147" s="162">
        <f t="shared" si="2"/>
        <v>0</v>
      </c>
      <c r="S147" s="162">
        <v>0</v>
      </c>
      <c r="T147" s="163">
        <f t="shared" si="3"/>
        <v>0</v>
      </c>
      <c r="U147" s="34"/>
      <c r="V147" s="34"/>
      <c r="W147" s="34"/>
      <c r="X147" s="34"/>
      <c r="Y147" s="34"/>
      <c r="Z147" s="34"/>
      <c r="AA147" s="34"/>
      <c r="AB147" s="34"/>
      <c r="AC147" s="34"/>
      <c r="AD147" s="34"/>
      <c r="AE147" s="34"/>
      <c r="AR147" s="164" t="s">
        <v>159</v>
      </c>
      <c r="AT147" s="164" t="s">
        <v>155</v>
      </c>
      <c r="AU147" s="164" t="s">
        <v>82</v>
      </c>
      <c r="AY147" s="19" t="s">
        <v>152</v>
      </c>
      <c r="BE147" s="165">
        <f t="shared" si="4"/>
        <v>0</v>
      </c>
      <c r="BF147" s="165">
        <f t="shared" si="5"/>
        <v>0</v>
      </c>
      <c r="BG147" s="165">
        <f t="shared" si="6"/>
        <v>0</v>
      </c>
      <c r="BH147" s="165">
        <f t="shared" si="7"/>
        <v>0</v>
      </c>
      <c r="BI147" s="165">
        <f t="shared" si="8"/>
        <v>0</v>
      </c>
      <c r="BJ147" s="19" t="s">
        <v>80</v>
      </c>
      <c r="BK147" s="165">
        <f t="shared" si="9"/>
        <v>0</v>
      </c>
      <c r="BL147" s="19" t="s">
        <v>159</v>
      </c>
      <c r="BM147" s="164" t="s">
        <v>254</v>
      </c>
    </row>
    <row r="148" spans="1:65" s="2" customFormat="1" ht="16.5" customHeight="1">
      <c r="A148" s="34"/>
      <c r="B148" s="151"/>
      <c r="C148" s="152" t="s">
        <v>255</v>
      </c>
      <c r="D148" s="152" t="s">
        <v>155</v>
      </c>
      <c r="E148" s="153" t="s">
        <v>256</v>
      </c>
      <c r="F148" s="154" t="s">
        <v>257</v>
      </c>
      <c r="G148" s="155" t="s">
        <v>188</v>
      </c>
      <c r="H148" s="156">
        <v>1</v>
      </c>
      <c r="I148" s="157"/>
      <c r="J148" s="158">
        <f t="shared" si="0"/>
        <v>0</v>
      </c>
      <c r="K148" s="159"/>
      <c r="L148" s="35"/>
      <c r="M148" s="160" t="s">
        <v>1</v>
      </c>
      <c r="N148" s="161" t="s">
        <v>37</v>
      </c>
      <c r="O148" s="60"/>
      <c r="P148" s="162">
        <f t="shared" si="1"/>
        <v>0</v>
      </c>
      <c r="Q148" s="162">
        <v>0</v>
      </c>
      <c r="R148" s="162">
        <f t="shared" si="2"/>
        <v>0</v>
      </c>
      <c r="S148" s="162">
        <v>0</v>
      </c>
      <c r="T148" s="163">
        <f t="shared" si="3"/>
        <v>0</v>
      </c>
      <c r="U148" s="34"/>
      <c r="V148" s="34"/>
      <c r="W148" s="34"/>
      <c r="X148" s="34"/>
      <c r="Y148" s="34"/>
      <c r="Z148" s="34"/>
      <c r="AA148" s="34"/>
      <c r="AB148" s="34"/>
      <c r="AC148" s="34"/>
      <c r="AD148" s="34"/>
      <c r="AE148" s="34"/>
      <c r="AR148" s="164" t="s">
        <v>159</v>
      </c>
      <c r="AT148" s="164" t="s">
        <v>155</v>
      </c>
      <c r="AU148" s="164" t="s">
        <v>82</v>
      </c>
      <c r="AY148" s="19" t="s">
        <v>152</v>
      </c>
      <c r="BE148" s="165">
        <f t="shared" si="4"/>
        <v>0</v>
      </c>
      <c r="BF148" s="165">
        <f t="shared" si="5"/>
        <v>0</v>
      </c>
      <c r="BG148" s="165">
        <f t="shared" si="6"/>
        <v>0</v>
      </c>
      <c r="BH148" s="165">
        <f t="shared" si="7"/>
        <v>0</v>
      </c>
      <c r="BI148" s="165">
        <f t="shared" si="8"/>
        <v>0</v>
      </c>
      <c r="BJ148" s="19" t="s">
        <v>80</v>
      </c>
      <c r="BK148" s="165">
        <f t="shared" si="9"/>
        <v>0</v>
      </c>
      <c r="BL148" s="19" t="s">
        <v>159</v>
      </c>
      <c r="BM148" s="164" t="s">
        <v>258</v>
      </c>
    </row>
    <row r="149" spans="1:65" s="2" customFormat="1" ht="16.5" customHeight="1">
      <c r="A149" s="34"/>
      <c r="B149" s="151"/>
      <c r="C149" s="152" t="s">
        <v>206</v>
      </c>
      <c r="D149" s="152" t="s">
        <v>155</v>
      </c>
      <c r="E149" s="153" t="s">
        <v>259</v>
      </c>
      <c r="F149" s="154" t="s">
        <v>260</v>
      </c>
      <c r="G149" s="155" t="s">
        <v>188</v>
      </c>
      <c r="H149" s="156">
        <v>1</v>
      </c>
      <c r="I149" s="157"/>
      <c r="J149" s="158">
        <f t="shared" si="0"/>
        <v>0</v>
      </c>
      <c r="K149" s="159"/>
      <c r="L149" s="35"/>
      <c r="M149" s="160" t="s">
        <v>1</v>
      </c>
      <c r="N149" s="161" t="s">
        <v>37</v>
      </c>
      <c r="O149" s="60"/>
      <c r="P149" s="162">
        <f t="shared" si="1"/>
        <v>0</v>
      </c>
      <c r="Q149" s="162">
        <v>0</v>
      </c>
      <c r="R149" s="162">
        <f t="shared" si="2"/>
        <v>0</v>
      </c>
      <c r="S149" s="162">
        <v>0</v>
      </c>
      <c r="T149" s="163">
        <f t="shared" si="3"/>
        <v>0</v>
      </c>
      <c r="U149" s="34"/>
      <c r="V149" s="34"/>
      <c r="W149" s="34"/>
      <c r="X149" s="34"/>
      <c r="Y149" s="34"/>
      <c r="Z149" s="34"/>
      <c r="AA149" s="34"/>
      <c r="AB149" s="34"/>
      <c r="AC149" s="34"/>
      <c r="AD149" s="34"/>
      <c r="AE149" s="34"/>
      <c r="AR149" s="164" t="s">
        <v>159</v>
      </c>
      <c r="AT149" s="164" t="s">
        <v>155</v>
      </c>
      <c r="AU149" s="164" t="s">
        <v>82</v>
      </c>
      <c r="AY149" s="19" t="s">
        <v>152</v>
      </c>
      <c r="BE149" s="165">
        <f t="shared" si="4"/>
        <v>0</v>
      </c>
      <c r="BF149" s="165">
        <f t="shared" si="5"/>
        <v>0</v>
      </c>
      <c r="BG149" s="165">
        <f t="shared" si="6"/>
        <v>0</v>
      </c>
      <c r="BH149" s="165">
        <f t="shared" si="7"/>
        <v>0</v>
      </c>
      <c r="BI149" s="165">
        <f t="shared" si="8"/>
        <v>0</v>
      </c>
      <c r="BJ149" s="19" t="s">
        <v>80</v>
      </c>
      <c r="BK149" s="165">
        <f t="shared" si="9"/>
        <v>0</v>
      </c>
      <c r="BL149" s="19" t="s">
        <v>159</v>
      </c>
      <c r="BM149" s="164" t="s">
        <v>261</v>
      </c>
    </row>
    <row r="150" spans="1:65" s="2" customFormat="1" ht="16.5" customHeight="1">
      <c r="A150" s="34"/>
      <c r="B150" s="151"/>
      <c r="C150" s="166" t="s">
        <v>262</v>
      </c>
      <c r="D150" s="166" t="s">
        <v>169</v>
      </c>
      <c r="E150" s="167" t="s">
        <v>263</v>
      </c>
      <c r="F150" s="168" t="s">
        <v>264</v>
      </c>
      <c r="G150" s="169" t="s">
        <v>193</v>
      </c>
      <c r="H150" s="170">
        <v>2</v>
      </c>
      <c r="I150" s="171"/>
      <c r="J150" s="172">
        <f t="shared" si="0"/>
        <v>0</v>
      </c>
      <c r="K150" s="173"/>
      <c r="L150" s="174"/>
      <c r="M150" s="175" t="s">
        <v>1</v>
      </c>
      <c r="N150" s="176" t="s">
        <v>37</v>
      </c>
      <c r="O150" s="60"/>
      <c r="P150" s="162">
        <f t="shared" si="1"/>
        <v>0</v>
      </c>
      <c r="Q150" s="162">
        <v>0</v>
      </c>
      <c r="R150" s="162">
        <f t="shared" si="2"/>
        <v>0</v>
      </c>
      <c r="S150" s="162">
        <v>0</v>
      </c>
      <c r="T150" s="163">
        <f t="shared" si="3"/>
        <v>0</v>
      </c>
      <c r="U150" s="34"/>
      <c r="V150" s="34"/>
      <c r="W150" s="34"/>
      <c r="X150" s="34"/>
      <c r="Y150" s="34"/>
      <c r="Z150" s="34"/>
      <c r="AA150" s="34"/>
      <c r="AB150" s="34"/>
      <c r="AC150" s="34"/>
      <c r="AD150" s="34"/>
      <c r="AE150" s="34"/>
      <c r="AR150" s="164" t="s">
        <v>168</v>
      </c>
      <c r="AT150" s="164" t="s">
        <v>169</v>
      </c>
      <c r="AU150" s="164" t="s">
        <v>82</v>
      </c>
      <c r="AY150" s="19" t="s">
        <v>152</v>
      </c>
      <c r="BE150" s="165">
        <f t="shared" si="4"/>
        <v>0</v>
      </c>
      <c r="BF150" s="165">
        <f t="shared" si="5"/>
        <v>0</v>
      </c>
      <c r="BG150" s="165">
        <f t="shared" si="6"/>
        <v>0</v>
      </c>
      <c r="BH150" s="165">
        <f t="shared" si="7"/>
        <v>0</v>
      </c>
      <c r="BI150" s="165">
        <f t="shared" si="8"/>
        <v>0</v>
      </c>
      <c r="BJ150" s="19" t="s">
        <v>80</v>
      </c>
      <c r="BK150" s="165">
        <f t="shared" si="9"/>
        <v>0</v>
      </c>
      <c r="BL150" s="19" t="s">
        <v>159</v>
      </c>
      <c r="BM150" s="164" t="s">
        <v>265</v>
      </c>
    </row>
    <row r="151" spans="1:65" s="2" customFormat="1" ht="16.5" customHeight="1">
      <c r="A151" s="34"/>
      <c r="B151" s="151"/>
      <c r="C151" s="166" t="s">
        <v>266</v>
      </c>
      <c r="D151" s="166" t="s">
        <v>169</v>
      </c>
      <c r="E151" s="167" t="s">
        <v>267</v>
      </c>
      <c r="F151" s="168" t="s">
        <v>268</v>
      </c>
      <c r="G151" s="169" t="s">
        <v>176</v>
      </c>
      <c r="H151" s="170">
        <v>300</v>
      </c>
      <c r="I151" s="171"/>
      <c r="J151" s="172">
        <f t="shared" si="0"/>
        <v>0</v>
      </c>
      <c r="K151" s="173"/>
      <c r="L151" s="174"/>
      <c r="M151" s="175" t="s">
        <v>1</v>
      </c>
      <c r="N151" s="176" t="s">
        <v>37</v>
      </c>
      <c r="O151" s="60"/>
      <c r="P151" s="162">
        <f t="shared" si="1"/>
        <v>0</v>
      </c>
      <c r="Q151" s="162">
        <v>0</v>
      </c>
      <c r="R151" s="162">
        <f t="shared" si="2"/>
        <v>0</v>
      </c>
      <c r="S151" s="162">
        <v>0</v>
      </c>
      <c r="T151" s="163">
        <f t="shared" si="3"/>
        <v>0</v>
      </c>
      <c r="U151" s="34"/>
      <c r="V151" s="34"/>
      <c r="W151" s="34"/>
      <c r="X151" s="34"/>
      <c r="Y151" s="34"/>
      <c r="Z151" s="34"/>
      <c r="AA151" s="34"/>
      <c r="AB151" s="34"/>
      <c r="AC151" s="34"/>
      <c r="AD151" s="34"/>
      <c r="AE151" s="34"/>
      <c r="AR151" s="164" t="s">
        <v>168</v>
      </c>
      <c r="AT151" s="164" t="s">
        <v>169</v>
      </c>
      <c r="AU151" s="164" t="s">
        <v>82</v>
      </c>
      <c r="AY151" s="19" t="s">
        <v>152</v>
      </c>
      <c r="BE151" s="165">
        <f t="shared" si="4"/>
        <v>0</v>
      </c>
      <c r="BF151" s="165">
        <f t="shared" si="5"/>
        <v>0</v>
      </c>
      <c r="BG151" s="165">
        <f t="shared" si="6"/>
        <v>0</v>
      </c>
      <c r="BH151" s="165">
        <f t="shared" si="7"/>
        <v>0</v>
      </c>
      <c r="BI151" s="165">
        <f t="shared" si="8"/>
        <v>0</v>
      </c>
      <c r="BJ151" s="19" t="s">
        <v>80</v>
      </c>
      <c r="BK151" s="165">
        <f t="shared" si="9"/>
        <v>0</v>
      </c>
      <c r="BL151" s="19" t="s">
        <v>159</v>
      </c>
      <c r="BM151" s="164" t="s">
        <v>269</v>
      </c>
    </row>
    <row r="152" spans="1:65" s="2" customFormat="1" ht="16.5" customHeight="1">
      <c r="A152" s="34"/>
      <c r="B152" s="151"/>
      <c r="C152" s="166" t="s">
        <v>270</v>
      </c>
      <c r="D152" s="166" t="s">
        <v>169</v>
      </c>
      <c r="E152" s="167" t="s">
        <v>271</v>
      </c>
      <c r="F152" s="168" t="s">
        <v>272</v>
      </c>
      <c r="G152" s="169" t="s">
        <v>188</v>
      </c>
      <c r="H152" s="170">
        <v>2</v>
      </c>
      <c r="I152" s="171"/>
      <c r="J152" s="172">
        <f t="shared" si="0"/>
        <v>0</v>
      </c>
      <c r="K152" s="173"/>
      <c r="L152" s="174"/>
      <c r="M152" s="175" t="s">
        <v>1</v>
      </c>
      <c r="N152" s="176" t="s">
        <v>37</v>
      </c>
      <c r="O152" s="60"/>
      <c r="P152" s="162">
        <f t="shared" si="1"/>
        <v>0</v>
      </c>
      <c r="Q152" s="162">
        <v>0</v>
      </c>
      <c r="R152" s="162">
        <f t="shared" si="2"/>
        <v>0</v>
      </c>
      <c r="S152" s="162">
        <v>0</v>
      </c>
      <c r="T152" s="163">
        <f t="shared" si="3"/>
        <v>0</v>
      </c>
      <c r="U152" s="34"/>
      <c r="V152" s="34"/>
      <c r="W152" s="34"/>
      <c r="X152" s="34"/>
      <c r="Y152" s="34"/>
      <c r="Z152" s="34"/>
      <c r="AA152" s="34"/>
      <c r="AB152" s="34"/>
      <c r="AC152" s="34"/>
      <c r="AD152" s="34"/>
      <c r="AE152" s="34"/>
      <c r="AR152" s="164" t="s">
        <v>168</v>
      </c>
      <c r="AT152" s="164" t="s">
        <v>169</v>
      </c>
      <c r="AU152" s="164" t="s">
        <v>82</v>
      </c>
      <c r="AY152" s="19" t="s">
        <v>152</v>
      </c>
      <c r="BE152" s="165">
        <f t="shared" si="4"/>
        <v>0</v>
      </c>
      <c r="BF152" s="165">
        <f t="shared" si="5"/>
        <v>0</v>
      </c>
      <c r="BG152" s="165">
        <f t="shared" si="6"/>
        <v>0</v>
      </c>
      <c r="BH152" s="165">
        <f t="shared" si="7"/>
        <v>0</v>
      </c>
      <c r="BI152" s="165">
        <f t="shared" si="8"/>
        <v>0</v>
      </c>
      <c r="BJ152" s="19" t="s">
        <v>80</v>
      </c>
      <c r="BK152" s="165">
        <f t="shared" si="9"/>
        <v>0</v>
      </c>
      <c r="BL152" s="19" t="s">
        <v>159</v>
      </c>
      <c r="BM152" s="164" t="s">
        <v>273</v>
      </c>
    </row>
    <row r="153" spans="1:65" s="2" customFormat="1" ht="16.5" customHeight="1">
      <c r="A153" s="34"/>
      <c r="B153" s="151"/>
      <c r="C153" s="166" t="s">
        <v>213</v>
      </c>
      <c r="D153" s="166" t="s">
        <v>169</v>
      </c>
      <c r="E153" s="167" t="s">
        <v>274</v>
      </c>
      <c r="F153" s="168" t="s">
        <v>275</v>
      </c>
      <c r="G153" s="169" t="s">
        <v>188</v>
      </c>
      <c r="H153" s="170">
        <v>2</v>
      </c>
      <c r="I153" s="171"/>
      <c r="J153" s="172">
        <f t="shared" si="0"/>
        <v>0</v>
      </c>
      <c r="K153" s="173"/>
      <c r="L153" s="174"/>
      <c r="M153" s="175" t="s">
        <v>1</v>
      </c>
      <c r="N153" s="176" t="s">
        <v>37</v>
      </c>
      <c r="O153" s="60"/>
      <c r="P153" s="162">
        <f t="shared" si="1"/>
        <v>0</v>
      </c>
      <c r="Q153" s="162">
        <v>0</v>
      </c>
      <c r="R153" s="162">
        <f t="shared" si="2"/>
        <v>0</v>
      </c>
      <c r="S153" s="162">
        <v>0</v>
      </c>
      <c r="T153" s="163">
        <f t="shared" si="3"/>
        <v>0</v>
      </c>
      <c r="U153" s="34"/>
      <c r="V153" s="34"/>
      <c r="W153" s="34"/>
      <c r="X153" s="34"/>
      <c r="Y153" s="34"/>
      <c r="Z153" s="34"/>
      <c r="AA153" s="34"/>
      <c r="AB153" s="34"/>
      <c r="AC153" s="34"/>
      <c r="AD153" s="34"/>
      <c r="AE153" s="34"/>
      <c r="AR153" s="164" t="s">
        <v>168</v>
      </c>
      <c r="AT153" s="164" t="s">
        <v>169</v>
      </c>
      <c r="AU153" s="164" t="s">
        <v>82</v>
      </c>
      <c r="AY153" s="19" t="s">
        <v>152</v>
      </c>
      <c r="BE153" s="165">
        <f t="shared" si="4"/>
        <v>0</v>
      </c>
      <c r="BF153" s="165">
        <f t="shared" si="5"/>
        <v>0</v>
      </c>
      <c r="BG153" s="165">
        <f t="shared" si="6"/>
        <v>0</v>
      </c>
      <c r="BH153" s="165">
        <f t="shared" si="7"/>
        <v>0</v>
      </c>
      <c r="BI153" s="165">
        <f t="shared" si="8"/>
        <v>0</v>
      </c>
      <c r="BJ153" s="19" t="s">
        <v>80</v>
      </c>
      <c r="BK153" s="165">
        <f t="shared" si="9"/>
        <v>0</v>
      </c>
      <c r="BL153" s="19" t="s">
        <v>159</v>
      </c>
      <c r="BM153" s="164" t="s">
        <v>276</v>
      </c>
    </row>
    <row r="154" spans="1:65" s="2" customFormat="1" ht="24.2" customHeight="1">
      <c r="A154" s="34"/>
      <c r="B154" s="151"/>
      <c r="C154" s="152" t="s">
        <v>277</v>
      </c>
      <c r="D154" s="152" t="s">
        <v>155</v>
      </c>
      <c r="E154" s="153" t="s">
        <v>278</v>
      </c>
      <c r="F154" s="154" t="s">
        <v>279</v>
      </c>
      <c r="G154" s="155" t="s">
        <v>176</v>
      </c>
      <c r="H154" s="156">
        <v>300</v>
      </c>
      <c r="I154" s="157"/>
      <c r="J154" s="158">
        <f t="shared" ref="J154:J185" si="10">ROUND(I154*H154,2)</f>
        <v>0</v>
      </c>
      <c r="K154" s="159"/>
      <c r="L154" s="35"/>
      <c r="M154" s="160" t="s">
        <v>1</v>
      </c>
      <c r="N154" s="161" t="s">
        <v>37</v>
      </c>
      <c r="O154" s="60"/>
      <c r="P154" s="162">
        <f t="shared" ref="P154:P185" si="11">O154*H154</f>
        <v>0</v>
      </c>
      <c r="Q154" s="162">
        <v>0</v>
      </c>
      <c r="R154" s="162">
        <f t="shared" ref="R154:R185" si="12">Q154*H154</f>
        <v>0</v>
      </c>
      <c r="S154" s="162">
        <v>0</v>
      </c>
      <c r="T154" s="163">
        <f t="shared" ref="T154:T185" si="13">S154*H154</f>
        <v>0</v>
      </c>
      <c r="U154" s="34"/>
      <c r="V154" s="34"/>
      <c r="W154" s="34"/>
      <c r="X154" s="34"/>
      <c r="Y154" s="34"/>
      <c r="Z154" s="34"/>
      <c r="AA154" s="34"/>
      <c r="AB154" s="34"/>
      <c r="AC154" s="34"/>
      <c r="AD154" s="34"/>
      <c r="AE154" s="34"/>
      <c r="AR154" s="164" t="s">
        <v>159</v>
      </c>
      <c r="AT154" s="164" t="s">
        <v>155</v>
      </c>
      <c r="AU154" s="164" t="s">
        <v>82</v>
      </c>
      <c r="AY154" s="19" t="s">
        <v>152</v>
      </c>
      <c r="BE154" s="165">
        <f t="shared" ref="BE154:BE188" si="14">IF(N154="základní",J154,0)</f>
        <v>0</v>
      </c>
      <c r="BF154" s="165">
        <f t="shared" ref="BF154:BF188" si="15">IF(N154="snížená",J154,0)</f>
        <v>0</v>
      </c>
      <c r="BG154" s="165">
        <f t="shared" ref="BG154:BG188" si="16">IF(N154="zákl. přenesená",J154,0)</f>
        <v>0</v>
      </c>
      <c r="BH154" s="165">
        <f t="shared" ref="BH154:BH188" si="17">IF(N154="sníž. přenesená",J154,0)</f>
        <v>0</v>
      </c>
      <c r="BI154" s="165">
        <f t="shared" ref="BI154:BI188" si="18">IF(N154="nulová",J154,0)</f>
        <v>0</v>
      </c>
      <c r="BJ154" s="19" t="s">
        <v>80</v>
      </c>
      <c r="BK154" s="165">
        <f t="shared" ref="BK154:BK188" si="19">ROUND(I154*H154,2)</f>
        <v>0</v>
      </c>
      <c r="BL154" s="19" t="s">
        <v>159</v>
      </c>
      <c r="BM154" s="164" t="s">
        <v>280</v>
      </c>
    </row>
    <row r="155" spans="1:65" s="2" customFormat="1" ht="16.5" customHeight="1">
      <c r="A155" s="34"/>
      <c r="B155" s="151"/>
      <c r="C155" s="152" t="s">
        <v>217</v>
      </c>
      <c r="D155" s="152" t="s">
        <v>155</v>
      </c>
      <c r="E155" s="153" t="s">
        <v>281</v>
      </c>
      <c r="F155" s="154" t="s">
        <v>282</v>
      </c>
      <c r="G155" s="155" t="s">
        <v>188</v>
      </c>
      <c r="H155" s="156">
        <v>2</v>
      </c>
      <c r="I155" s="157"/>
      <c r="J155" s="158">
        <f t="shared" si="10"/>
        <v>0</v>
      </c>
      <c r="K155" s="159"/>
      <c r="L155" s="35"/>
      <c r="M155" s="160" t="s">
        <v>1</v>
      </c>
      <c r="N155" s="161" t="s">
        <v>37</v>
      </c>
      <c r="O155" s="60"/>
      <c r="P155" s="162">
        <f t="shared" si="11"/>
        <v>0</v>
      </c>
      <c r="Q155" s="162">
        <v>0</v>
      </c>
      <c r="R155" s="162">
        <f t="shared" si="12"/>
        <v>0</v>
      </c>
      <c r="S155" s="162">
        <v>0</v>
      </c>
      <c r="T155" s="163">
        <f t="shared" si="13"/>
        <v>0</v>
      </c>
      <c r="U155" s="34"/>
      <c r="V155" s="34"/>
      <c r="W155" s="34"/>
      <c r="X155" s="34"/>
      <c r="Y155" s="34"/>
      <c r="Z155" s="34"/>
      <c r="AA155" s="34"/>
      <c r="AB155" s="34"/>
      <c r="AC155" s="34"/>
      <c r="AD155" s="34"/>
      <c r="AE155" s="34"/>
      <c r="AR155" s="164" t="s">
        <v>159</v>
      </c>
      <c r="AT155" s="164" t="s">
        <v>155</v>
      </c>
      <c r="AU155" s="164" t="s">
        <v>82</v>
      </c>
      <c r="AY155" s="19" t="s">
        <v>152</v>
      </c>
      <c r="BE155" s="165">
        <f t="shared" si="14"/>
        <v>0</v>
      </c>
      <c r="BF155" s="165">
        <f t="shared" si="15"/>
        <v>0</v>
      </c>
      <c r="BG155" s="165">
        <f t="shared" si="16"/>
        <v>0</v>
      </c>
      <c r="BH155" s="165">
        <f t="shared" si="17"/>
        <v>0</v>
      </c>
      <c r="BI155" s="165">
        <f t="shared" si="18"/>
        <v>0</v>
      </c>
      <c r="BJ155" s="19" t="s">
        <v>80</v>
      </c>
      <c r="BK155" s="165">
        <f t="shared" si="19"/>
        <v>0</v>
      </c>
      <c r="BL155" s="19" t="s">
        <v>159</v>
      </c>
      <c r="BM155" s="164" t="s">
        <v>283</v>
      </c>
    </row>
    <row r="156" spans="1:65" s="2" customFormat="1" ht="21.75" customHeight="1">
      <c r="A156" s="34"/>
      <c r="B156" s="151"/>
      <c r="C156" s="152" t="s">
        <v>284</v>
      </c>
      <c r="D156" s="152" t="s">
        <v>155</v>
      </c>
      <c r="E156" s="153" t="s">
        <v>285</v>
      </c>
      <c r="F156" s="154" t="s">
        <v>286</v>
      </c>
      <c r="G156" s="155" t="s">
        <v>193</v>
      </c>
      <c r="H156" s="156">
        <v>7</v>
      </c>
      <c r="I156" s="157"/>
      <c r="J156" s="158">
        <f t="shared" si="10"/>
        <v>0</v>
      </c>
      <c r="K156" s="159"/>
      <c r="L156" s="35"/>
      <c r="M156" s="160" t="s">
        <v>1</v>
      </c>
      <c r="N156" s="161" t="s">
        <v>37</v>
      </c>
      <c r="O156" s="60"/>
      <c r="P156" s="162">
        <f t="shared" si="11"/>
        <v>0</v>
      </c>
      <c r="Q156" s="162">
        <v>0</v>
      </c>
      <c r="R156" s="162">
        <f t="shared" si="12"/>
        <v>0</v>
      </c>
      <c r="S156" s="162">
        <v>0</v>
      </c>
      <c r="T156" s="163">
        <f t="shared" si="13"/>
        <v>0</v>
      </c>
      <c r="U156" s="34"/>
      <c r="V156" s="34"/>
      <c r="W156" s="34"/>
      <c r="X156" s="34"/>
      <c r="Y156" s="34"/>
      <c r="Z156" s="34"/>
      <c r="AA156" s="34"/>
      <c r="AB156" s="34"/>
      <c r="AC156" s="34"/>
      <c r="AD156" s="34"/>
      <c r="AE156" s="34"/>
      <c r="AR156" s="164" t="s">
        <v>159</v>
      </c>
      <c r="AT156" s="164" t="s">
        <v>155</v>
      </c>
      <c r="AU156" s="164" t="s">
        <v>82</v>
      </c>
      <c r="AY156" s="19" t="s">
        <v>152</v>
      </c>
      <c r="BE156" s="165">
        <f t="shared" si="14"/>
        <v>0</v>
      </c>
      <c r="BF156" s="165">
        <f t="shared" si="15"/>
        <v>0</v>
      </c>
      <c r="BG156" s="165">
        <f t="shared" si="16"/>
        <v>0</v>
      </c>
      <c r="BH156" s="165">
        <f t="shared" si="17"/>
        <v>0</v>
      </c>
      <c r="BI156" s="165">
        <f t="shared" si="18"/>
        <v>0</v>
      </c>
      <c r="BJ156" s="19" t="s">
        <v>80</v>
      </c>
      <c r="BK156" s="165">
        <f t="shared" si="19"/>
        <v>0</v>
      </c>
      <c r="BL156" s="19" t="s">
        <v>159</v>
      </c>
      <c r="BM156" s="164" t="s">
        <v>287</v>
      </c>
    </row>
    <row r="157" spans="1:65" s="2" customFormat="1" ht="33" customHeight="1">
      <c r="A157" s="34"/>
      <c r="B157" s="151"/>
      <c r="C157" s="152" t="s">
        <v>221</v>
      </c>
      <c r="D157" s="152" t="s">
        <v>155</v>
      </c>
      <c r="E157" s="153" t="s">
        <v>288</v>
      </c>
      <c r="F157" s="154" t="s">
        <v>289</v>
      </c>
      <c r="G157" s="155" t="s">
        <v>193</v>
      </c>
      <c r="H157" s="156">
        <v>1</v>
      </c>
      <c r="I157" s="157"/>
      <c r="J157" s="158">
        <f t="shared" si="10"/>
        <v>0</v>
      </c>
      <c r="K157" s="159"/>
      <c r="L157" s="35"/>
      <c r="M157" s="160" t="s">
        <v>1</v>
      </c>
      <c r="N157" s="161" t="s">
        <v>37</v>
      </c>
      <c r="O157" s="60"/>
      <c r="P157" s="162">
        <f t="shared" si="11"/>
        <v>0</v>
      </c>
      <c r="Q157" s="162">
        <v>0</v>
      </c>
      <c r="R157" s="162">
        <f t="shared" si="12"/>
        <v>0</v>
      </c>
      <c r="S157" s="162">
        <v>0</v>
      </c>
      <c r="T157" s="163">
        <f t="shared" si="13"/>
        <v>0</v>
      </c>
      <c r="U157" s="34"/>
      <c r="V157" s="34"/>
      <c r="W157" s="34"/>
      <c r="X157" s="34"/>
      <c r="Y157" s="34"/>
      <c r="Z157" s="34"/>
      <c r="AA157" s="34"/>
      <c r="AB157" s="34"/>
      <c r="AC157" s="34"/>
      <c r="AD157" s="34"/>
      <c r="AE157" s="34"/>
      <c r="AR157" s="164" t="s">
        <v>159</v>
      </c>
      <c r="AT157" s="164" t="s">
        <v>155</v>
      </c>
      <c r="AU157" s="164" t="s">
        <v>82</v>
      </c>
      <c r="AY157" s="19" t="s">
        <v>152</v>
      </c>
      <c r="BE157" s="165">
        <f t="shared" si="14"/>
        <v>0</v>
      </c>
      <c r="BF157" s="165">
        <f t="shared" si="15"/>
        <v>0</v>
      </c>
      <c r="BG157" s="165">
        <f t="shared" si="16"/>
        <v>0</v>
      </c>
      <c r="BH157" s="165">
        <f t="shared" si="17"/>
        <v>0</v>
      </c>
      <c r="BI157" s="165">
        <f t="shared" si="18"/>
        <v>0</v>
      </c>
      <c r="BJ157" s="19" t="s">
        <v>80</v>
      </c>
      <c r="BK157" s="165">
        <f t="shared" si="19"/>
        <v>0</v>
      </c>
      <c r="BL157" s="19" t="s">
        <v>159</v>
      </c>
      <c r="BM157" s="164" t="s">
        <v>290</v>
      </c>
    </row>
    <row r="158" spans="1:65" s="2" customFormat="1" ht="16.5" customHeight="1">
      <c r="A158" s="34"/>
      <c r="B158" s="151"/>
      <c r="C158" s="152" t="s">
        <v>291</v>
      </c>
      <c r="D158" s="152" t="s">
        <v>155</v>
      </c>
      <c r="E158" s="153" t="s">
        <v>292</v>
      </c>
      <c r="F158" s="154" t="s">
        <v>293</v>
      </c>
      <c r="G158" s="155" t="s">
        <v>193</v>
      </c>
      <c r="H158" s="156">
        <v>1</v>
      </c>
      <c r="I158" s="157"/>
      <c r="J158" s="158">
        <f t="shared" si="10"/>
        <v>0</v>
      </c>
      <c r="K158" s="159"/>
      <c r="L158" s="35"/>
      <c r="M158" s="160" t="s">
        <v>1</v>
      </c>
      <c r="N158" s="161" t="s">
        <v>37</v>
      </c>
      <c r="O158" s="60"/>
      <c r="P158" s="162">
        <f t="shared" si="11"/>
        <v>0</v>
      </c>
      <c r="Q158" s="162">
        <v>0</v>
      </c>
      <c r="R158" s="162">
        <f t="shared" si="12"/>
        <v>0</v>
      </c>
      <c r="S158" s="162">
        <v>0</v>
      </c>
      <c r="T158" s="163">
        <f t="shared" si="13"/>
        <v>0</v>
      </c>
      <c r="U158" s="34"/>
      <c r="V158" s="34"/>
      <c r="W158" s="34"/>
      <c r="X158" s="34"/>
      <c r="Y158" s="34"/>
      <c r="Z158" s="34"/>
      <c r="AA158" s="34"/>
      <c r="AB158" s="34"/>
      <c r="AC158" s="34"/>
      <c r="AD158" s="34"/>
      <c r="AE158" s="34"/>
      <c r="AR158" s="164" t="s">
        <v>159</v>
      </c>
      <c r="AT158" s="164" t="s">
        <v>155</v>
      </c>
      <c r="AU158" s="164" t="s">
        <v>82</v>
      </c>
      <c r="AY158" s="19" t="s">
        <v>152</v>
      </c>
      <c r="BE158" s="165">
        <f t="shared" si="14"/>
        <v>0</v>
      </c>
      <c r="BF158" s="165">
        <f t="shared" si="15"/>
        <v>0</v>
      </c>
      <c r="BG158" s="165">
        <f t="shared" si="16"/>
        <v>0</v>
      </c>
      <c r="BH158" s="165">
        <f t="shared" si="17"/>
        <v>0</v>
      </c>
      <c r="BI158" s="165">
        <f t="shared" si="18"/>
        <v>0</v>
      </c>
      <c r="BJ158" s="19" t="s">
        <v>80</v>
      </c>
      <c r="BK158" s="165">
        <f t="shared" si="19"/>
        <v>0</v>
      </c>
      <c r="BL158" s="19" t="s">
        <v>159</v>
      </c>
      <c r="BM158" s="164" t="s">
        <v>294</v>
      </c>
    </row>
    <row r="159" spans="1:65" s="2" customFormat="1" ht="16.5" customHeight="1">
      <c r="A159" s="34"/>
      <c r="B159" s="151"/>
      <c r="C159" s="152" t="s">
        <v>224</v>
      </c>
      <c r="D159" s="152" t="s">
        <v>155</v>
      </c>
      <c r="E159" s="153" t="s">
        <v>295</v>
      </c>
      <c r="F159" s="154" t="s">
        <v>296</v>
      </c>
      <c r="G159" s="155" t="s">
        <v>193</v>
      </c>
      <c r="H159" s="156">
        <v>2</v>
      </c>
      <c r="I159" s="157"/>
      <c r="J159" s="158">
        <f t="shared" si="10"/>
        <v>0</v>
      </c>
      <c r="K159" s="159"/>
      <c r="L159" s="35"/>
      <c r="M159" s="160" t="s">
        <v>1</v>
      </c>
      <c r="N159" s="161" t="s">
        <v>37</v>
      </c>
      <c r="O159" s="60"/>
      <c r="P159" s="162">
        <f t="shared" si="11"/>
        <v>0</v>
      </c>
      <c r="Q159" s="162">
        <v>0</v>
      </c>
      <c r="R159" s="162">
        <f t="shared" si="12"/>
        <v>0</v>
      </c>
      <c r="S159" s="162">
        <v>0</v>
      </c>
      <c r="T159" s="163">
        <f t="shared" si="13"/>
        <v>0</v>
      </c>
      <c r="U159" s="34"/>
      <c r="V159" s="34"/>
      <c r="W159" s="34"/>
      <c r="X159" s="34"/>
      <c r="Y159" s="34"/>
      <c r="Z159" s="34"/>
      <c r="AA159" s="34"/>
      <c r="AB159" s="34"/>
      <c r="AC159" s="34"/>
      <c r="AD159" s="34"/>
      <c r="AE159" s="34"/>
      <c r="AR159" s="164" t="s">
        <v>159</v>
      </c>
      <c r="AT159" s="164" t="s">
        <v>155</v>
      </c>
      <c r="AU159" s="164" t="s">
        <v>82</v>
      </c>
      <c r="AY159" s="19" t="s">
        <v>152</v>
      </c>
      <c r="BE159" s="165">
        <f t="shared" si="14"/>
        <v>0</v>
      </c>
      <c r="BF159" s="165">
        <f t="shared" si="15"/>
        <v>0</v>
      </c>
      <c r="BG159" s="165">
        <f t="shared" si="16"/>
        <v>0</v>
      </c>
      <c r="BH159" s="165">
        <f t="shared" si="17"/>
        <v>0</v>
      </c>
      <c r="BI159" s="165">
        <f t="shared" si="18"/>
        <v>0</v>
      </c>
      <c r="BJ159" s="19" t="s">
        <v>80</v>
      </c>
      <c r="BK159" s="165">
        <f t="shared" si="19"/>
        <v>0</v>
      </c>
      <c r="BL159" s="19" t="s">
        <v>159</v>
      </c>
      <c r="BM159" s="164" t="s">
        <v>297</v>
      </c>
    </row>
    <row r="160" spans="1:65" s="2" customFormat="1" ht="16.5" customHeight="1">
      <c r="A160" s="34"/>
      <c r="B160" s="151"/>
      <c r="C160" s="152" t="s">
        <v>298</v>
      </c>
      <c r="D160" s="152" t="s">
        <v>155</v>
      </c>
      <c r="E160" s="153" t="s">
        <v>299</v>
      </c>
      <c r="F160" s="154" t="s">
        <v>300</v>
      </c>
      <c r="G160" s="155" t="s">
        <v>193</v>
      </c>
      <c r="H160" s="156">
        <v>1</v>
      </c>
      <c r="I160" s="157"/>
      <c r="J160" s="158">
        <f t="shared" si="10"/>
        <v>0</v>
      </c>
      <c r="K160" s="159"/>
      <c r="L160" s="35"/>
      <c r="M160" s="160" t="s">
        <v>1</v>
      </c>
      <c r="N160" s="161" t="s">
        <v>37</v>
      </c>
      <c r="O160" s="60"/>
      <c r="P160" s="162">
        <f t="shared" si="11"/>
        <v>0</v>
      </c>
      <c r="Q160" s="162">
        <v>0</v>
      </c>
      <c r="R160" s="162">
        <f t="shared" si="12"/>
        <v>0</v>
      </c>
      <c r="S160" s="162">
        <v>0</v>
      </c>
      <c r="T160" s="163">
        <f t="shared" si="13"/>
        <v>0</v>
      </c>
      <c r="U160" s="34"/>
      <c r="V160" s="34"/>
      <c r="W160" s="34"/>
      <c r="X160" s="34"/>
      <c r="Y160" s="34"/>
      <c r="Z160" s="34"/>
      <c r="AA160" s="34"/>
      <c r="AB160" s="34"/>
      <c r="AC160" s="34"/>
      <c r="AD160" s="34"/>
      <c r="AE160" s="34"/>
      <c r="AR160" s="164" t="s">
        <v>159</v>
      </c>
      <c r="AT160" s="164" t="s">
        <v>155</v>
      </c>
      <c r="AU160" s="164" t="s">
        <v>82</v>
      </c>
      <c r="AY160" s="19" t="s">
        <v>152</v>
      </c>
      <c r="BE160" s="165">
        <f t="shared" si="14"/>
        <v>0</v>
      </c>
      <c r="BF160" s="165">
        <f t="shared" si="15"/>
        <v>0</v>
      </c>
      <c r="BG160" s="165">
        <f t="shared" si="16"/>
        <v>0</v>
      </c>
      <c r="BH160" s="165">
        <f t="shared" si="17"/>
        <v>0</v>
      </c>
      <c r="BI160" s="165">
        <f t="shared" si="18"/>
        <v>0</v>
      </c>
      <c r="BJ160" s="19" t="s">
        <v>80</v>
      </c>
      <c r="BK160" s="165">
        <f t="shared" si="19"/>
        <v>0</v>
      </c>
      <c r="BL160" s="19" t="s">
        <v>159</v>
      </c>
      <c r="BM160" s="164" t="s">
        <v>301</v>
      </c>
    </row>
    <row r="161" spans="1:65" s="2" customFormat="1" ht="16.5" customHeight="1">
      <c r="A161" s="34"/>
      <c r="B161" s="151"/>
      <c r="C161" s="152" t="s">
        <v>229</v>
      </c>
      <c r="D161" s="152" t="s">
        <v>155</v>
      </c>
      <c r="E161" s="153" t="s">
        <v>302</v>
      </c>
      <c r="F161" s="154" t="s">
        <v>303</v>
      </c>
      <c r="G161" s="155" t="s">
        <v>193</v>
      </c>
      <c r="H161" s="156">
        <v>1</v>
      </c>
      <c r="I161" s="157"/>
      <c r="J161" s="158">
        <f t="shared" si="10"/>
        <v>0</v>
      </c>
      <c r="K161" s="159"/>
      <c r="L161" s="35"/>
      <c r="M161" s="160" t="s">
        <v>1</v>
      </c>
      <c r="N161" s="161" t="s">
        <v>37</v>
      </c>
      <c r="O161" s="60"/>
      <c r="P161" s="162">
        <f t="shared" si="11"/>
        <v>0</v>
      </c>
      <c r="Q161" s="162">
        <v>0</v>
      </c>
      <c r="R161" s="162">
        <f t="shared" si="12"/>
        <v>0</v>
      </c>
      <c r="S161" s="162">
        <v>0</v>
      </c>
      <c r="T161" s="163">
        <f t="shared" si="13"/>
        <v>0</v>
      </c>
      <c r="U161" s="34"/>
      <c r="V161" s="34"/>
      <c r="W161" s="34"/>
      <c r="X161" s="34"/>
      <c r="Y161" s="34"/>
      <c r="Z161" s="34"/>
      <c r="AA161" s="34"/>
      <c r="AB161" s="34"/>
      <c r="AC161" s="34"/>
      <c r="AD161" s="34"/>
      <c r="AE161" s="34"/>
      <c r="AR161" s="164" t="s">
        <v>159</v>
      </c>
      <c r="AT161" s="164" t="s">
        <v>155</v>
      </c>
      <c r="AU161" s="164" t="s">
        <v>82</v>
      </c>
      <c r="AY161" s="19" t="s">
        <v>152</v>
      </c>
      <c r="BE161" s="165">
        <f t="shared" si="14"/>
        <v>0</v>
      </c>
      <c r="BF161" s="165">
        <f t="shared" si="15"/>
        <v>0</v>
      </c>
      <c r="BG161" s="165">
        <f t="shared" si="16"/>
        <v>0</v>
      </c>
      <c r="BH161" s="165">
        <f t="shared" si="17"/>
        <v>0</v>
      </c>
      <c r="BI161" s="165">
        <f t="shared" si="18"/>
        <v>0</v>
      </c>
      <c r="BJ161" s="19" t="s">
        <v>80</v>
      </c>
      <c r="BK161" s="165">
        <f t="shared" si="19"/>
        <v>0</v>
      </c>
      <c r="BL161" s="19" t="s">
        <v>159</v>
      </c>
      <c r="BM161" s="164" t="s">
        <v>304</v>
      </c>
    </row>
    <row r="162" spans="1:65" s="2" customFormat="1" ht="16.5" customHeight="1">
      <c r="A162" s="34"/>
      <c r="B162" s="151"/>
      <c r="C162" s="166" t="s">
        <v>305</v>
      </c>
      <c r="D162" s="166" t="s">
        <v>169</v>
      </c>
      <c r="E162" s="167" t="s">
        <v>306</v>
      </c>
      <c r="F162" s="168" t="s">
        <v>307</v>
      </c>
      <c r="G162" s="169" t="s">
        <v>193</v>
      </c>
      <c r="H162" s="170">
        <v>6</v>
      </c>
      <c r="I162" s="171"/>
      <c r="J162" s="172">
        <f t="shared" si="10"/>
        <v>0</v>
      </c>
      <c r="K162" s="173"/>
      <c r="L162" s="174"/>
      <c r="M162" s="175" t="s">
        <v>1</v>
      </c>
      <c r="N162" s="176" t="s">
        <v>37</v>
      </c>
      <c r="O162" s="60"/>
      <c r="P162" s="162">
        <f t="shared" si="11"/>
        <v>0</v>
      </c>
      <c r="Q162" s="162">
        <v>0</v>
      </c>
      <c r="R162" s="162">
        <f t="shared" si="12"/>
        <v>0</v>
      </c>
      <c r="S162" s="162">
        <v>0</v>
      </c>
      <c r="T162" s="163">
        <f t="shared" si="13"/>
        <v>0</v>
      </c>
      <c r="U162" s="34"/>
      <c r="V162" s="34"/>
      <c r="W162" s="34"/>
      <c r="X162" s="34"/>
      <c r="Y162" s="34"/>
      <c r="Z162" s="34"/>
      <c r="AA162" s="34"/>
      <c r="AB162" s="34"/>
      <c r="AC162" s="34"/>
      <c r="AD162" s="34"/>
      <c r="AE162" s="34"/>
      <c r="AR162" s="164" t="s">
        <v>168</v>
      </c>
      <c r="AT162" s="164" t="s">
        <v>169</v>
      </c>
      <c r="AU162" s="164" t="s">
        <v>82</v>
      </c>
      <c r="AY162" s="19" t="s">
        <v>152</v>
      </c>
      <c r="BE162" s="165">
        <f t="shared" si="14"/>
        <v>0</v>
      </c>
      <c r="BF162" s="165">
        <f t="shared" si="15"/>
        <v>0</v>
      </c>
      <c r="BG162" s="165">
        <f t="shared" si="16"/>
        <v>0</v>
      </c>
      <c r="BH162" s="165">
        <f t="shared" si="17"/>
        <v>0</v>
      </c>
      <c r="BI162" s="165">
        <f t="shared" si="18"/>
        <v>0</v>
      </c>
      <c r="BJ162" s="19" t="s">
        <v>80</v>
      </c>
      <c r="BK162" s="165">
        <f t="shared" si="19"/>
        <v>0</v>
      </c>
      <c r="BL162" s="19" t="s">
        <v>159</v>
      </c>
      <c r="BM162" s="164" t="s">
        <v>308</v>
      </c>
    </row>
    <row r="163" spans="1:65" s="2" customFormat="1" ht="24.2" customHeight="1">
      <c r="A163" s="34"/>
      <c r="B163" s="151"/>
      <c r="C163" s="166" t="s">
        <v>232</v>
      </c>
      <c r="D163" s="166" t="s">
        <v>169</v>
      </c>
      <c r="E163" s="167" t="s">
        <v>309</v>
      </c>
      <c r="F163" s="168" t="s">
        <v>310</v>
      </c>
      <c r="G163" s="169" t="s">
        <v>193</v>
      </c>
      <c r="H163" s="170">
        <v>6</v>
      </c>
      <c r="I163" s="171"/>
      <c r="J163" s="172">
        <f t="shared" si="10"/>
        <v>0</v>
      </c>
      <c r="K163" s="173"/>
      <c r="L163" s="174"/>
      <c r="M163" s="175" t="s">
        <v>1</v>
      </c>
      <c r="N163" s="176" t="s">
        <v>37</v>
      </c>
      <c r="O163" s="60"/>
      <c r="P163" s="162">
        <f t="shared" si="11"/>
        <v>0</v>
      </c>
      <c r="Q163" s="162">
        <v>0</v>
      </c>
      <c r="R163" s="162">
        <f t="shared" si="12"/>
        <v>0</v>
      </c>
      <c r="S163" s="162">
        <v>0</v>
      </c>
      <c r="T163" s="163">
        <f t="shared" si="13"/>
        <v>0</v>
      </c>
      <c r="U163" s="34"/>
      <c r="V163" s="34"/>
      <c r="W163" s="34"/>
      <c r="X163" s="34"/>
      <c r="Y163" s="34"/>
      <c r="Z163" s="34"/>
      <c r="AA163" s="34"/>
      <c r="AB163" s="34"/>
      <c r="AC163" s="34"/>
      <c r="AD163" s="34"/>
      <c r="AE163" s="34"/>
      <c r="AR163" s="164" t="s">
        <v>168</v>
      </c>
      <c r="AT163" s="164" t="s">
        <v>169</v>
      </c>
      <c r="AU163" s="164" t="s">
        <v>82</v>
      </c>
      <c r="AY163" s="19" t="s">
        <v>152</v>
      </c>
      <c r="BE163" s="165">
        <f t="shared" si="14"/>
        <v>0</v>
      </c>
      <c r="BF163" s="165">
        <f t="shared" si="15"/>
        <v>0</v>
      </c>
      <c r="BG163" s="165">
        <f t="shared" si="16"/>
        <v>0</v>
      </c>
      <c r="BH163" s="165">
        <f t="shared" si="17"/>
        <v>0</v>
      </c>
      <c r="BI163" s="165">
        <f t="shared" si="18"/>
        <v>0</v>
      </c>
      <c r="BJ163" s="19" t="s">
        <v>80</v>
      </c>
      <c r="BK163" s="165">
        <f t="shared" si="19"/>
        <v>0</v>
      </c>
      <c r="BL163" s="19" t="s">
        <v>159</v>
      </c>
      <c r="BM163" s="164" t="s">
        <v>311</v>
      </c>
    </row>
    <row r="164" spans="1:65" s="2" customFormat="1" ht="16.5" customHeight="1">
      <c r="A164" s="34"/>
      <c r="B164" s="151"/>
      <c r="C164" s="166" t="s">
        <v>312</v>
      </c>
      <c r="D164" s="166" t="s">
        <v>169</v>
      </c>
      <c r="E164" s="167" t="s">
        <v>313</v>
      </c>
      <c r="F164" s="168" t="s">
        <v>314</v>
      </c>
      <c r="G164" s="169" t="s">
        <v>193</v>
      </c>
      <c r="H164" s="170">
        <v>1</v>
      </c>
      <c r="I164" s="171"/>
      <c r="J164" s="172">
        <f t="shared" si="10"/>
        <v>0</v>
      </c>
      <c r="K164" s="173"/>
      <c r="L164" s="174"/>
      <c r="M164" s="175" t="s">
        <v>1</v>
      </c>
      <c r="N164" s="176" t="s">
        <v>37</v>
      </c>
      <c r="O164" s="60"/>
      <c r="P164" s="162">
        <f t="shared" si="11"/>
        <v>0</v>
      </c>
      <c r="Q164" s="162">
        <v>0</v>
      </c>
      <c r="R164" s="162">
        <f t="shared" si="12"/>
        <v>0</v>
      </c>
      <c r="S164" s="162">
        <v>0</v>
      </c>
      <c r="T164" s="163">
        <f t="shared" si="13"/>
        <v>0</v>
      </c>
      <c r="U164" s="34"/>
      <c r="V164" s="34"/>
      <c r="W164" s="34"/>
      <c r="X164" s="34"/>
      <c r="Y164" s="34"/>
      <c r="Z164" s="34"/>
      <c r="AA164" s="34"/>
      <c r="AB164" s="34"/>
      <c r="AC164" s="34"/>
      <c r="AD164" s="34"/>
      <c r="AE164" s="34"/>
      <c r="AR164" s="164" t="s">
        <v>168</v>
      </c>
      <c r="AT164" s="164" t="s">
        <v>169</v>
      </c>
      <c r="AU164" s="164" t="s">
        <v>82</v>
      </c>
      <c r="AY164" s="19" t="s">
        <v>152</v>
      </c>
      <c r="BE164" s="165">
        <f t="shared" si="14"/>
        <v>0</v>
      </c>
      <c r="BF164" s="165">
        <f t="shared" si="15"/>
        <v>0</v>
      </c>
      <c r="BG164" s="165">
        <f t="shared" si="16"/>
        <v>0</v>
      </c>
      <c r="BH164" s="165">
        <f t="shared" si="17"/>
        <v>0</v>
      </c>
      <c r="BI164" s="165">
        <f t="shared" si="18"/>
        <v>0</v>
      </c>
      <c r="BJ164" s="19" t="s">
        <v>80</v>
      </c>
      <c r="BK164" s="165">
        <f t="shared" si="19"/>
        <v>0</v>
      </c>
      <c r="BL164" s="19" t="s">
        <v>159</v>
      </c>
      <c r="BM164" s="164" t="s">
        <v>315</v>
      </c>
    </row>
    <row r="165" spans="1:65" s="2" customFormat="1" ht="24.2" customHeight="1">
      <c r="A165" s="34"/>
      <c r="B165" s="151"/>
      <c r="C165" s="152" t="s">
        <v>316</v>
      </c>
      <c r="D165" s="152" t="s">
        <v>155</v>
      </c>
      <c r="E165" s="153" t="s">
        <v>317</v>
      </c>
      <c r="F165" s="154" t="s">
        <v>318</v>
      </c>
      <c r="G165" s="155" t="s">
        <v>188</v>
      </c>
      <c r="H165" s="156">
        <v>6</v>
      </c>
      <c r="I165" s="157"/>
      <c r="J165" s="158">
        <f t="shared" si="10"/>
        <v>0</v>
      </c>
      <c r="K165" s="159"/>
      <c r="L165" s="35"/>
      <c r="M165" s="160" t="s">
        <v>1</v>
      </c>
      <c r="N165" s="161" t="s">
        <v>37</v>
      </c>
      <c r="O165" s="60"/>
      <c r="P165" s="162">
        <f t="shared" si="11"/>
        <v>0</v>
      </c>
      <c r="Q165" s="162">
        <v>0</v>
      </c>
      <c r="R165" s="162">
        <f t="shared" si="12"/>
        <v>0</v>
      </c>
      <c r="S165" s="162">
        <v>0</v>
      </c>
      <c r="T165" s="163">
        <f t="shared" si="13"/>
        <v>0</v>
      </c>
      <c r="U165" s="34"/>
      <c r="V165" s="34"/>
      <c r="W165" s="34"/>
      <c r="X165" s="34"/>
      <c r="Y165" s="34"/>
      <c r="Z165" s="34"/>
      <c r="AA165" s="34"/>
      <c r="AB165" s="34"/>
      <c r="AC165" s="34"/>
      <c r="AD165" s="34"/>
      <c r="AE165" s="34"/>
      <c r="AR165" s="164" t="s">
        <v>159</v>
      </c>
      <c r="AT165" s="164" t="s">
        <v>155</v>
      </c>
      <c r="AU165" s="164" t="s">
        <v>82</v>
      </c>
      <c r="AY165" s="19" t="s">
        <v>152</v>
      </c>
      <c r="BE165" s="165">
        <f t="shared" si="14"/>
        <v>0</v>
      </c>
      <c r="BF165" s="165">
        <f t="shared" si="15"/>
        <v>0</v>
      </c>
      <c r="BG165" s="165">
        <f t="shared" si="16"/>
        <v>0</v>
      </c>
      <c r="BH165" s="165">
        <f t="shared" si="17"/>
        <v>0</v>
      </c>
      <c r="BI165" s="165">
        <f t="shared" si="18"/>
        <v>0</v>
      </c>
      <c r="BJ165" s="19" t="s">
        <v>80</v>
      </c>
      <c r="BK165" s="165">
        <f t="shared" si="19"/>
        <v>0</v>
      </c>
      <c r="BL165" s="19" t="s">
        <v>159</v>
      </c>
      <c r="BM165" s="164" t="s">
        <v>319</v>
      </c>
    </row>
    <row r="166" spans="1:65" s="2" customFormat="1" ht="24.2" customHeight="1">
      <c r="A166" s="34"/>
      <c r="B166" s="151"/>
      <c r="C166" s="152" t="s">
        <v>320</v>
      </c>
      <c r="D166" s="152" t="s">
        <v>155</v>
      </c>
      <c r="E166" s="153" t="s">
        <v>321</v>
      </c>
      <c r="F166" s="154" t="s">
        <v>322</v>
      </c>
      <c r="G166" s="155" t="s">
        <v>188</v>
      </c>
      <c r="H166" s="156">
        <v>1</v>
      </c>
      <c r="I166" s="157"/>
      <c r="J166" s="158">
        <f t="shared" si="10"/>
        <v>0</v>
      </c>
      <c r="K166" s="159"/>
      <c r="L166" s="35"/>
      <c r="M166" s="160" t="s">
        <v>1</v>
      </c>
      <c r="N166" s="161" t="s">
        <v>37</v>
      </c>
      <c r="O166" s="60"/>
      <c r="P166" s="162">
        <f t="shared" si="11"/>
        <v>0</v>
      </c>
      <c r="Q166" s="162">
        <v>0</v>
      </c>
      <c r="R166" s="162">
        <f t="shared" si="12"/>
        <v>0</v>
      </c>
      <c r="S166" s="162">
        <v>0</v>
      </c>
      <c r="T166" s="163">
        <f t="shared" si="13"/>
        <v>0</v>
      </c>
      <c r="U166" s="34"/>
      <c r="V166" s="34"/>
      <c r="W166" s="34"/>
      <c r="X166" s="34"/>
      <c r="Y166" s="34"/>
      <c r="Z166" s="34"/>
      <c r="AA166" s="34"/>
      <c r="AB166" s="34"/>
      <c r="AC166" s="34"/>
      <c r="AD166" s="34"/>
      <c r="AE166" s="34"/>
      <c r="AR166" s="164" t="s">
        <v>159</v>
      </c>
      <c r="AT166" s="164" t="s">
        <v>155</v>
      </c>
      <c r="AU166" s="164" t="s">
        <v>82</v>
      </c>
      <c r="AY166" s="19" t="s">
        <v>152</v>
      </c>
      <c r="BE166" s="165">
        <f t="shared" si="14"/>
        <v>0</v>
      </c>
      <c r="BF166" s="165">
        <f t="shared" si="15"/>
        <v>0</v>
      </c>
      <c r="BG166" s="165">
        <f t="shared" si="16"/>
        <v>0</v>
      </c>
      <c r="BH166" s="165">
        <f t="shared" si="17"/>
        <v>0</v>
      </c>
      <c r="BI166" s="165">
        <f t="shared" si="18"/>
        <v>0</v>
      </c>
      <c r="BJ166" s="19" t="s">
        <v>80</v>
      </c>
      <c r="BK166" s="165">
        <f t="shared" si="19"/>
        <v>0</v>
      </c>
      <c r="BL166" s="19" t="s">
        <v>159</v>
      </c>
      <c r="BM166" s="164" t="s">
        <v>323</v>
      </c>
    </row>
    <row r="167" spans="1:65" s="2" customFormat="1" ht="16.5" customHeight="1">
      <c r="A167" s="34"/>
      <c r="B167" s="151"/>
      <c r="C167" s="152" t="s">
        <v>324</v>
      </c>
      <c r="D167" s="152" t="s">
        <v>155</v>
      </c>
      <c r="E167" s="153" t="s">
        <v>325</v>
      </c>
      <c r="F167" s="154" t="s">
        <v>326</v>
      </c>
      <c r="G167" s="155" t="s">
        <v>188</v>
      </c>
      <c r="H167" s="156">
        <v>13</v>
      </c>
      <c r="I167" s="157"/>
      <c r="J167" s="158">
        <f t="shared" si="10"/>
        <v>0</v>
      </c>
      <c r="K167" s="159"/>
      <c r="L167" s="35"/>
      <c r="M167" s="160" t="s">
        <v>1</v>
      </c>
      <c r="N167" s="161" t="s">
        <v>37</v>
      </c>
      <c r="O167" s="60"/>
      <c r="P167" s="162">
        <f t="shared" si="11"/>
        <v>0</v>
      </c>
      <c r="Q167" s="162">
        <v>0</v>
      </c>
      <c r="R167" s="162">
        <f t="shared" si="12"/>
        <v>0</v>
      </c>
      <c r="S167" s="162">
        <v>0</v>
      </c>
      <c r="T167" s="163">
        <f t="shared" si="13"/>
        <v>0</v>
      </c>
      <c r="U167" s="34"/>
      <c r="V167" s="34"/>
      <c r="W167" s="34"/>
      <c r="X167" s="34"/>
      <c r="Y167" s="34"/>
      <c r="Z167" s="34"/>
      <c r="AA167" s="34"/>
      <c r="AB167" s="34"/>
      <c r="AC167" s="34"/>
      <c r="AD167" s="34"/>
      <c r="AE167" s="34"/>
      <c r="AR167" s="164" t="s">
        <v>159</v>
      </c>
      <c r="AT167" s="164" t="s">
        <v>155</v>
      </c>
      <c r="AU167" s="164" t="s">
        <v>82</v>
      </c>
      <c r="AY167" s="19" t="s">
        <v>152</v>
      </c>
      <c r="BE167" s="165">
        <f t="shared" si="14"/>
        <v>0</v>
      </c>
      <c r="BF167" s="165">
        <f t="shared" si="15"/>
        <v>0</v>
      </c>
      <c r="BG167" s="165">
        <f t="shared" si="16"/>
        <v>0</v>
      </c>
      <c r="BH167" s="165">
        <f t="shared" si="17"/>
        <v>0</v>
      </c>
      <c r="BI167" s="165">
        <f t="shared" si="18"/>
        <v>0</v>
      </c>
      <c r="BJ167" s="19" t="s">
        <v>80</v>
      </c>
      <c r="BK167" s="165">
        <f t="shared" si="19"/>
        <v>0</v>
      </c>
      <c r="BL167" s="19" t="s">
        <v>159</v>
      </c>
      <c r="BM167" s="164" t="s">
        <v>327</v>
      </c>
    </row>
    <row r="168" spans="1:65" s="2" customFormat="1" ht="16.5" customHeight="1">
      <c r="A168" s="34"/>
      <c r="B168" s="151"/>
      <c r="C168" s="166" t="s">
        <v>328</v>
      </c>
      <c r="D168" s="166" t="s">
        <v>169</v>
      </c>
      <c r="E168" s="167" t="s">
        <v>329</v>
      </c>
      <c r="F168" s="168" t="s">
        <v>330</v>
      </c>
      <c r="G168" s="169" t="s">
        <v>193</v>
      </c>
      <c r="H168" s="170">
        <v>1</v>
      </c>
      <c r="I168" s="171"/>
      <c r="J168" s="172">
        <f t="shared" si="10"/>
        <v>0</v>
      </c>
      <c r="K168" s="173"/>
      <c r="L168" s="174"/>
      <c r="M168" s="175" t="s">
        <v>1</v>
      </c>
      <c r="N168" s="176" t="s">
        <v>37</v>
      </c>
      <c r="O168" s="60"/>
      <c r="P168" s="162">
        <f t="shared" si="11"/>
        <v>0</v>
      </c>
      <c r="Q168" s="162">
        <v>0</v>
      </c>
      <c r="R168" s="162">
        <f t="shared" si="12"/>
        <v>0</v>
      </c>
      <c r="S168" s="162">
        <v>0</v>
      </c>
      <c r="T168" s="163">
        <f t="shared" si="13"/>
        <v>0</v>
      </c>
      <c r="U168" s="34"/>
      <c r="V168" s="34"/>
      <c r="W168" s="34"/>
      <c r="X168" s="34"/>
      <c r="Y168" s="34"/>
      <c r="Z168" s="34"/>
      <c r="AA168" s="34"/>
      <c r="AB168" s="34"/>
      <c r="AC168" s="34"/>
      <c r="AD168" s="34"/>
      <c r="AE168" s="34"/>
      <c r="AR168" s="164" t="s">
        <v>168</v>
      </c>
      <c r="AT168" s="164" t="s">
        <v>169</v>
      </c>
      <c r="AU168" s="164" t="s">
        <v>82</v>
      </c>
      <c r="AY168" s="19" t="s">
        <v>152</v>
      </c>
      <c r="BE168" s="165">
        <f t="shared" si="14"/>
        <v>0</v>
      </c>
      <c r="BF168" s="165">
        <f t="shared" si="15"/>
        <v>0</v>
      </c>
      <c r="BG168" s="165">
        <f t="shared" si="16"/>
        <v>0</v>
      </c>
      <c r="BH168" s="165">
        <f t="shared" si="17"/>
        <v>0</v>
      </c>
      <c r="BI168" s="165">
        <f t="shared" si="18"/>
        <v>0</v>
      </c>
      <c r="BJ168" s="19" t="s">
        <v>80</v>
      </c>
      <c r="BK168" s="165">
        <f t="shared" si="19"/>
        <v>0</v>
      </c>
      <c r="BL168" s="19" t="s">
        <v>159</v>
      </c>
      <c r="BM168" s="164" t="s">
        <v>331</v>
      </c>
    </row>
    <row r="169" spans="1:65" s="2" customFormat="1" ht="16.5" customHeight="1">
      <c r="A169" s="34"/>
      <c r="B169" s="151"/>
      <c r="C169" s="152" t="s">
        <v>332</v>
      </c>
      <c r="D169" s="152" t="s">
        <v>155</v>
      </c>
      <c r="E169" s="153" t="s">
        <v>333</v>
      </c>
      <c r="F169" s="154" t="s">
        <v>334</v>
      </c>
      <c r="G169" s="155" t="s">
        <v>188</v>
      </c>
      <c r="H169" s="156">
        <v>1</v>
      </c>
      <c r="I169" s="157"/>
      <c r="J169" s="158">
        <f t="shared" si="10"/>
        <v>0</v>
      </c>
      <c r="K169" s="159"/>
      <c r="L169" s="35"/>
      <c r="M169" s="160" t="s">
        <v>1</v>
      </c>
      <c r="N169" s="161" t="s">
        <v>37</v>
      </c>
      <c r="O169" s="60"/>
      <c r="P169" s="162">
        <f t="shared" si="11"/>
        <v>0</v>
      </c>
      <c r="Q169" s="162">
        <v>0</v>
      </c>
      <c r="R169" s="162">
        <f t="shared" si="12"/>
        <v>0</v>
      </c>
      <c r="S169" s="162">
        <v>0</v>
      </c>
      <c r="T169" s="163">
        <f t="shared" si="13"/>
        <v>0</v>
      </c>
      <c r="U169" s="34"/>
      <c r="V169" s="34"/>
      <c r="W169" s="34"/>
      <c r="X169" s="34"/>
      <c r="Y169" s="34"/>
      <c r="Z169" s="34"/>
      <c r="AA169" s="34"/>
      <c r="AB169" s="34"/>
      <c r="AC169" s="34"/>
      <c r="AD169" s="34"/>
      <c r="AE169" s="34"/>
      <c r="AR169" s="164" t="s">
        <v>159</v>
      </c>
      <c r="AT169" s="164" t="s">
        <v>155</v>
      </c>
      <c r="AU169" s="164" t="s">
        <v>82</v>
      </c>
      <c r="AY169" s="19" t="s">
        <v>152</v>
      </c>
      <c r="BE169" s="165">
        <f t="shared" si="14"/>
        <v>0</v>
      </c>
      <c r="BF169" s="165">
        <f t="shared" si="15"/>
        <v>0</v>
      </c>
      <c r="BG169" s="165">
        <f t="shared" si="16"/>
        <v>0</v>
      </c>
      <c r="BH169" s="165">
        <f t="shared" si="17"/>
        <v>0</v>
      </c>
      <c r="BI169" s="165">
        <f t="shared" si="18"/>
        <v>0</v>
      </c>
      <c r="BJ169" s="19" t="s">
        <v>80</v>
      </c>
      <c r="BK169" s="165">
        <f t="shared" si="19"/>
        <v>0</v>
      </c>
      <c r="BL169" s="19" t="s">
        <v>159</v>
      </c>
      <c r="BM169" s="164" t="s">
        <v>335</v>
      </c>
    </row>
    <row r="170" spans="1:65" s="2" customFormat="1" ht="21.75" customHeight="1">
      <c r="A170" s="34"/>
      <c r="B170" s="151"/>
      <c r="C170" s="152" t="s">
        <v>336</v>
      </c>
      <c r="D170" s="152" t="s">
        <v>155</v>
      </c>
      <c r="E170" s="153" t="s">
        <v>337</v>
      </c>
      <c r="F170" s="154" t="s">
        <v>338</v>
      </c>
      <c r="G170" s="155" t="s">
        <v>193</v>
      </c>
      <c r="H170" s="156">
        <v>1</v>
      </c>
      <c r="I170" s="157"/>
      <c r="J170" s="158">
        <f t="shared" si="10"/>
        <v>0</v>
      </c>
      <c r="K170" s="159"/>
      <c r="L170" s="35"/>
      <c r="M170" s="160" t="s">
        <v>1</v>
      </c>
      <c r="N170" s="161" t="s">
        <v>37</v>
      </c>
      <c r="O170" s="60"/>
      <c r="P170" s="162">
        <f t="shared" si="11"/>
        <v>0</v>
      </c>
      <c r="Q170" s="162">
        <v>0</v>
      </c>
      <c r="R170" s="162">
        <f t="shared" si="12"/>
        <v>0</v>
      </c>
      <c r="S170" s="162">
        <v>0</v>
      </c>
      <c r="T170" s="163">
        <f t="shared" si="13"/>
        <v>0</v>
      </c>
      <c r="U170" s="34"/>
      <c r="V170" s="34"/>
      <c r="W170" s="34"/>
      <c r="X170" s="34"/>
      <c r="Y170" s="34"/>
      <c r="Z170" s="34"/>
      <c r="AA170" s="34"/>
      <c r="AB170" s="34"/>
      <c r="AC170" s="34"/>
      <c r="AD170" s="34"/>
      <c r="AE170" s="34"/>
      <c r="AR170" s="164" t="s">
        <v>159</v>
      </c>
      <c r="AT170" s="164" t="s">
        <v>155</v>
      </c>
      <c r="AU170" s="164" t="s">
        <v>82</v>
      </c>
      <c r="AY170" s="19" t="s">
        <v>152</v>
      </c>
      <c r="BE170" s="165">
        <f t="shared" si="14"/>
        <v>0</v>
      </c>
      <c r="BF170" s="165">
        <f t="shared" si="15"/>
        <v>0</v>
      </c>
      <c r="BG170" s="165">
        <f t="shared" si="16"/>
        <v>0</v>
      </c>
      <c r="BH170" s="165">
        <f t="shared" si="17"/>
        <v>0</v>
      </c>
      <c r="BI170" s="165">
        <f t="shared" si="18"/>
        <v>0</v>
      </c>
      <c r="BJ170" s="19" t="s">
        <v>80</v>
      </c>
      <c r="BK170" s="165">
        <f t="shared" si="19"/>
        <v>0</v>
      </c>
      <c r="BL170" s="19" t="s">
        <v>159</v>
      </c>
      <c r="BM170" s="164" t="s">
        <v>339</v>
      </c>
    </row>
    <row r="171" spans="1:65" s="2" customFormat="1" ht="16.5" customHeight="1">
      <c r="A171" s="34"/>
      <c r="B171" s="151"/>
      <c r="C171" s="166" t="s">
        <v>247</v>
      </c>
      <c r="D171" s="166" t="s">
        <v>169</v>
      </c>
      <c r="E171" s="167" t="s">
        <v>340</v>
      </c>
      <c r="F171" s="168" t="s">
        <v>341</v>
      </c>
      <c r="G171" s="169" t="s">
        <v>188</v>
      </c>
      <c r="H171" s="170">
        <v>2</v>
      </c>
      <c r="I171" s="171"/>
      <c r="J171" s="172">
        <f t="shared" si="10"/>
        <v>0</v>
      </c>
      <c r="K171" s="173"/>
      <c r="L171" s="174"/>
      <c r="M171" s="175" t="s">
        <v>1</v>
      </c>
      <c r="N171" s="176" t="s">
        <v>37</v>
      </c>
      <c r="O171" s="60"/>
      <c r="P171" s="162">
        <f t="shared" si="11"/>
        <v>0</v>
      </c>
      <c r="Q171" s="162">
        <v>0</v>
      </c>
      <c r="R171" s="162">
        <f t="shared" si="12"/>
        <v>0</v>
      </c>
      <c r="S171" s="162">
        <v>0</v>
      </c>
      <c r="T171" s="163">
        <f t="shared" si="13"/>
        <v>0</v>
      </c>
      <c r="U171" s="34"/>
      <c r="V171" s="34"/>
      <c r="W171" s="34"/>
      <c r="X171" s="34"/>
      <c r="Y171" s="34"/>
      <c r="Z171" s="34"/>
      <c r="AA171" s="34"/>
      <c r="AB171" s="34"/>
      <c r="AC171" s="34"/>
      <c r="AD171" s="34"/>
      <c r="AE171" s="34"/>
      <c r="AR171" s="164" t="s">
        <v>168</v>
      </c>
      <c r="AT171" s="164" t="s">
        <v>169</v>
      </c>
      <c r="AU171" s="164" t="s">
        <v>82</v>
      </c>
      <c r="AY171" s="19" t="s">
        <v>152</v>
      </c>
      <c r="BE171" s="165">
        <f t="shared" si="14"/>
        <v>0</v>
      </c>
      <c r="BF171" s="165">
        <f t="shared" si="15"/>
        <v>0</v>
      </c>
      <c r="BG171" s="165">
        <f t="shared" si="16"/>
        <v>0</v>
      </c>
      <c r="BH171" s="165">
        <f t="shared" si="17"/>
        <v>0</v>
      </c>
      <c r="BI171" s="165">
        <f t="shared" si="18"/>
        <v>0</v>
      </c>
      <c r="BJ171" s="19" t="s">
        <v>80</v>
      </c>
      <c r="BK171" s="165">
        <f t="shared" si="19"/>
        <v>0</v>
      </c>
      <c r="BL171" s="19" t="s">
        <v>159</v>
      </c>
      <c r="BM171" s="164" t="s">
        <v>342</v>
      </c>
    </row>
    <row r="172" spans="1:65" s="2" customFormat="1" ht="24.2" customHeight="1">
      <c r="A172" s="34"/>
      <c r="B172" s="151"/>
      <c r="C172" s="152" t="s">
        <v>343</v>
      </c>
      <c r="D172" s="152" t="s">
        <v>155</v>
      </c>
      <c r="E172" s="153" t="s">
        <v>344</v>
      </c>
      <c r="F172" s="154" t="s">
        <v>345</v>
      </c>
      <c r="G172" s="155" t="s">
        <v>188</v>
      </c>
      <c r="H172" s="156">
        <v>2</v>
      </c>
      <c r="I172" s="157"/>
      <c r="J172" s="158">
        <f t="shared" si="10"/>
        <v>0</v>
      </c>
      <c r="K172" s="159"/>
      <c r="L172" s="35"/>
      <c r="M172" s="160" t="s">
        <v>1</v>
      </c>
      <c r="N172" s="161" t="s">
        <v>37</v>
      </c>
      <c r="O172" s="60"/>
      <c r="P172" s="162">
        <f t="shared" si="11"/>
        <v>0</v>
      </c>
      <c r="Q172" s="162">
        <v>0</v>
      </c>
      <c r="R172" s="162">
        <f t="shared" si="12"/>
        <v>0</v>
      </c>
      <c r="S172" s="162">
        <v>0</v>
      </c>
      <c r="T172" s="163">
        <f t="shared" si="13"/>
        <v>0</v>
      </c>
      <c r="U172" s="34"/>
      <c r="V172" s="34"/>
      <c r="W172" s="34"/>
      <c r="X172" s="34"/>
      <c r="Y172" s="34"/>
      <c r="Z172" s="34"/>
      <c r="AA172" s="34"/>
      <c r="AB172" s="34"/>
      <c r="AC172" s="34"/>
      <c r="AD172" s="34"/>
      <c r="AE172" s="34"/>
      <c r="AR172" s="164" t="s">
        <v>159</v>
      </c>
      <c r="AT172" s="164" t="s">
        <v>155</v>
      </c>
      <c r="AU172" s="164" t="s">
        <v>82</v>
      </c>
      <c r="AY172" s="19" t="s">
        <v>152</v>
      </c>
      <c r="BE172" s="165">
        <f t="shared" si="14"/>
        <v>0</v>
      </c>
      <c r="BF172" s="165">
        <f t="shared" si="15"/>
        <v>0</v>
      </c>
      <c r="BG172" s="165">
        <f t="shared" si="16"/>
        <v>0</v>
      </c>
      <c r="BH172" s="165">
        <f t="shared" si="17"/>
        <v>0</v>
      </c>
      <c r="BI172" s="165">
        <f t="shared" si="18"/>
        <v>0</v>
      </c>
      <c r="BJ172" s="19" t="s">
        <v>80</v>
      </c>
      <c r="BK172" s="165">
        <f t="shared" si="19"/>
        <v>0</v>
      </c>
      <c r="BL172" s="19" t="s">
        <v>159</v>
      </c>
      <c r="BM172" s="164" t="s">
        <v>346</v>
      </c>
    </row>
    <row r="173" spans="1:65" s="2" customFormat="1" ht="16.5" customHeight="1">
      <c r="A173" s="34"/>
      <c r="B173" s="151"/>
      <c r="C173" s="152" t="s">
        <v>251</v>
      </c>
      <c r="D173" s="152" t="s">
        <v>155</v>
      </c>
      <c r="E173" s="153" t="s">
        <v>347</v>
      </c>
      <c r="F173" s="154" t="s">
        <v>348</v>
      </c>
      <c r="G173" s="155" t="s">
        <v>188</v>
      </c>
      <c r="H173" s="156">
        <v>1</v>
      </c>
      <c r="I173" s="157"/>
      <c r="J173" s="158">
        <f t="shared" si="10"/>
        <v>0</v>
      </c>
      <c r="K173" s="159"/>
      <c r="L173" s="35"/>
      <c r="M173" s="160" t="s">
        <v>1</v>
      </c>
      <c r="N173" s="161" t="s">
        <v>37</v>
      </c>
      <c r="O173" s="60"/>
      <c r="P173" s="162">
        <f t="shared" si="11"/>
        <v>0</v>
      </c>
      <c r="Q173" s="162">
        <v>0</v>
      </c>
      <c r="R173" s="162">
        <f t="shared" si="12"/>
        <v>0</v>
      </c>
      <c r="S173" s="162">
        <v>0</v>
      </c>
      <c r="T173" s="163">
        <f t="shared" si="13"/>
        <v>0</v>
      </c>
      <c r="U173" s="34"/>
      <c r="V173" s="34"/>
      <c r="W173" s="34"/>
      <c r="X173" s="34"/>
      <c r="Y173" s="34"/>
      <c r="Z173" s="34"/>
      <c r="AA173" s="34"/>
      <c r="AB173" s="34"/>
      <c r="AC173" s="34"/>
      <c r="AD173" s="34"/>
      <c r="AE173" s="34"/>
      <c r="AR173" s="164" t="s">
        <v>159</v>
      </c>
      <c r="AT173" s="164" t="s">
        <v>155</v>
      </c>
      <c r="AU173" s="164" t="s">
        <v>82</v>
      </c>
      <c r="AY173" s="19" t="s">
        <v>152</v>
      </c>
      <c r="BE173" s="165">
        <f t="shared" si="14"/>
        <v>0</v>
      </c>
      <c r="BF173" s="165">
        <f t="shared" si="15"/>
        <v>0</v>
      </c>
      <c r="BG173" s="165">
        <f t="shared" si="16"/>
        <v>0</v>
      </c>
      <c r="BH173" s="165">
        <f t="shared" si="17"/>
        <v>0</v>
      </c>
      <c r="BI173" s="165">
        <f t="shared" si="18"/>
        <v>0</v>
      </c>
      <c r="BJ173" s="19" t="s">
        <v>80</v>
      </c>
      <c r="BK173" s="165">
        <f t="shared" si="19"/>
        <v>0</v>
      </c>
      <c r="BL173" s="19" t="s">
        <v>159</v>
      </c>
      <c r="BM173" s="164" t="s">
        <v>349</v>
      </c>
    </row>
    <row r="174" spans="1:65" s="2" customFormat="1" ht="16.5" customHeight="1">
      <c r="A174" s="34"/>
      <c r="B174" s="151"/>
      <c r="C174" s="152" t="s">
        <v>350</v>
      </c>
      <c r="D174" s="152" t="s">
        <v>155</v>
      </c>
      <c r="E174" s="153" t="s">
        <v>351</v>
      </c>
      <c r="F174" s="154" t="s">
        <v>352</v>
      </c>
      <c r="G174" s="155" t="s">
        <v>188</v>
      </c>
      <c r="H174" s="156">
        <v>1</v>
      </c>
      <c r="I174" s="157"/>
      <c r="J174" s="158">
        <f t="shared" si="10"/>
        <v>0</v>
      </c>
      <c r="K174" s="159"/>
      <c r="L174" s="35"/>
      <c r="M174" s="160" t="s">
        <v>1</v>
      </c>
      <c r="N174" s="161" t="s">
        <v>37</v>
      </c>
      <c r="O174" s="60"/>
      <c r="P174" s="162">
        <f t="shared" si="11"/>
        <v>0</v>
      </c>
      <c r="Q174" s="162">
        <v>0</v>
      </c>
      <c r="R174" s="162">
        <f t="shared" si="12"/>
        <v>0</v>
      </c>
      <c r="S174" s="162">
        <v>0</v>
      </c>
      <c r="T174" s="163">
        <f t="shared" si="13"/>
        <v>0</v>
      </c>
      <c r="U174" s="34"/>
      <c r="V174" s="34"/>
      <c r="W174" s="34"/>
      <c r="X174" s="34"/>
      <c r="Y174" s="34"/>
      <c r="Z174" s="34"/>
      <c r="AA174" s="34"/>
      <c r="AB174" s="34"/>
      <c r="AC174" s="34"/>
      <c r="AD174" s="34"/>
      <c r="AE174" s="34"/>
      <c r="AR174" s="164" t="s">
        <v>159</v>
      </c>
      <c r="AT174" s="164" t="s">
        <v>155</v>
      </c>
      <c r="AU174" s="164" t="s">
        <v>82</v>
      </c>
      <c r="AY174" s="19" t="s">
        <v>152</v>
      </c>
      <c r="BE174" s="165">
        <f t="shared" si="14"/>
        <v>0</v>
      </c>
      <c r="BF174" s="165">
        <f t="shared" si="15"/>
        <v>0</v>
      </c>
      <c r="BG174" s="165">
        <f t="shared" si="16"/>
        <v>0</v>
      </c>
      <c r="BH174" s="165">
        <f t="shared" si="17"/>
        <v>0</v>
      </c>
      <c r="BI174" s="165">
        <f t="shared" si="18"/>
        <v>0</v>
      </c>
      <c r="BJ174" s="19" t="s">
        <v>80</v>
      </c>
      <c r="BK174" s="165">
        <f t="shared" si="19"/>
        <v>0</v>
      </c>
      <c r="BL174" s="19" t="s">
        <v>159</v>
      </c>
      <c r="BM174" s="164" t="s">
        <v>353</v>
      </c>
    </row>
    <row r="175" spans="1:65" s="2" customFormat="1" ht="16.5" customHeight="1">
      <c r="A175" s="34"/>
      <c r="B175" s="151"/>
      <c r="C175" s="152" t="s">
        <v>254</v>
      </c>
      <c r="D175" s="152" t="s">
        <v>155</v>
      </c>
      <c r="E175" s="153" t="s">
        <v>354</v>
      </c>
      <c r="F175" s="154" t="s">
        <v>355</v>
      </c>
      <c r="G175" s="155" t="s">
        <v>188</v>
      </c>
      <c r="H175" s="156">
        <v>2</v>
      </c>
      <c r="I175" s="157"/>
      <c r="J175" s="158">
        <f t="shared" si="10"/>
        <v>0</v>
      </c>
      <c r="K175" s="159"/>
      <c r="L175" s="35"/>
      <c r="M175" s="160" t="s">
        <v>1</v>
      </c>
      <c r="N175" s="161" t="s">
        <v>37</v>
      </c>
      <c r="O175" s="60"/>
      <c r="P175" s="162">
        <f t="shared" si="11"/>
        <v>0</v>
      </c>
      <c r="Q175" s="162">
        <v>0</v>
      </c>
      <c r="R175" s="162">
        <f t="shared" si="12"/>
        <v>0</v>
      </c>
      <c r="S175" s="162">
        <v>0</v>
      </c>
      <c r="T175" s="163">
        <f t="shared" si="13"/>
        <v>0</v>
      </c>
      <c r="U175" s="34"/>
      <c r="V175" s="34"/>
      <c r="W175" s="34"/>
      <c r="X175" s="34"/>
      <c r="Y175" s="34"/>
      <c r="Z175" s="34"/>
      <c r="AA175" s="34"/>
      <c r="AB175" s="34"/>
      <c r="AC175" s="34"/>
      <c r="AD175" s="34"/>
      <c r="AE175" s="34"/>
      <c r="AR175" s="164" t="s">
        <v>159</v>
      </c>
      <c r="AT175" s="164" t="s">
        <v>155</v>
      </c>
      <c r="AU175" s="164" t="s">
        <v>82</v>
      </c>
      <c r="AY175" s="19" t="s">
        <v>152</v>
      </c>
      <c r="BE175" s="165">
        <f t="shared" si="14"/>
        <v>0</v>
      </c>
      <c r="BF175" s="165">
        <f t="shared" si="15"/>
        <v>0</v>
      </c>
      <c r="BG175" s="165">
        <f t="shared" si="16"/>
        <v>0</v>
      </c>
      <c r="BH175" s="165">
        <f t="shared" si="17"/>
        <v>0</v>
      </c>
      <c r="BI175" s="165">
        <f t="shared" si="18"/>
        <v>0</v>
      </c>
      <c r="BJ175" s="19" t="s">
        <v>80</v>
      </c>
      <c r="BK175" s="165">
        <f t="shared" si="19"/>
        <v>0</v>
      </c>
      <c r="BL175" s="19" t="s">
        <v>159</v>
      </c>
      <c r="BM175" s="164" t="s">
        <v>356</v>
      </c>
    </row>
    <row r="176" spans="1:65" s="2" customFormat="1" ht="21.75" customHeight="1">
      <c r="A176" s="34"/>
      <c r="B176" s="151"/>
      <c r="C176" s="166" t="s">
        <v>357</v>
      </c>
      <c r="D176" s="166" t="s">
        <v>169</v>
      </c>
      <c r="E176" s="167" t="s">
        <v>358</v>
      </c>
      <c r="F176" s="168" t="s">
        <v>359</v>
      </c>
      <c r="G176" s="169" t="s">
        <v>188</v>
      </c>
      <c r="H176" s="170">
        <v>2</v>
      </c>
      <c r="I176" s="171"/>
      <c r="J176" s="172">
        <f t="shared" si="10"/>
        <v>0</v>
      </c>
      <c r="K176" s="173"/>
      <c r="L176" s="174"/>
      <c r="M176" s="175" t="s">
        <v>1</v>
      </c>
      <c r="N176" s="176" t="s">
        <v>37</v>
      </c>
      <c r="O176" s="60"/>
      <c r="P176" s="162">
        <f t="shared" si="11"/>
        <v>0</v>
      </c>
      <c r="Q176" s="162">
        <v>0</v>
      </c>
      <c r="R176" s="162">
        <f t="shared" si="12"/>
        <v>0</v>
      </c>
      <c r="S176" s="162">
        <v>0</v>
      </c>
      <c r="T176" s="163">
        <f t="shared" si="13"/>
        <v>0</v>
      </c>
      <c r="U176" s="34"/>
      <c r="V176" s="34"/>
      <c r="W176" s="34"/>
      <c r="X176" s="34"/>
      <c r="Y176" s="34"/>
      <c r="Z176" s="34"/>
      <c r="AA176" s="34"/>
      <c r="AB176" s="34"/>
      <c r="AC176" s="34"/>
      <c r="AD176" s="34"/>
      <c r="AE176" s="34"/>
      <c r="AR176" s="164" t="s">
        <v>168</v>
      </c>
      <c r="AT176" s="164" t="s">
        <v>169</v>
      </c>
      <c r="AU176" s="164" t="s">
        <v>82</v>
      </c>
      <c r="AY176" s="19" t="s">
        <v>152</v>
      </c>
      <c r="BE176" s="165">
        <f t="shared" si="14"/>
        <v>0</v>
      </c>
      <c r="BF176" s="165">
        <f t="shared" si="15"/>
        <v>0</v>
      </c>
      <c r="BG176" s="165">
        <f t="shared" si="16"/>
        <v>0</v>
      </c>
      <c r="BH176" s="165">
        <f t="shared" si="17"/>
        <v>0</v>
      </c>
      <c r="BI176" s="165">
        <f t="shared" si="18"/>
        <v>0</v>
      </c>
      <c r="BJ176" s="19" t="s">
        <v>80</v>
      </c>
      <c r="BK176" s="165">
        <f t="shared" si="19"/>
        <v>0</v>
      </c>
      <c r="BL176" s="19" t="s">
        <v>159</v>
      </c>
      <c r="BM176" s="164" t="s">
        <v>360</v>
      </c>
    </row>
    <row r="177" spans="1:65" s="2" customFormat="1" ht="21.75" customHeight="1">
      <c r="A177" s="34"/>
      <c r="B177" s="151"/>
      <c r="C177" s="152" t="s">
        <v>258</v>
      </c>
      <c r="D177" s="152" t="s">
        <v>155</v>
      </c>
      <c r="E177" s="153" t="s">
        <v>361</v>
      </c>
      <c r="F177" s="154" t="s">
        <v>362</v>
      </c>
      <c r="G177" s="155" t="s">
        <v>193</v>
      </c>
      <c r="H177" s="156">
        <v>2</v>
      </c>
      <c r="I177" s="157"/>
      <c r="J177" s="158">
        <f t="shared" si="10"/>
        <v>0</v>
      </c>
      <c r="K177" s="159"/>
      <c r="L177" s="35"/>
      <c r="M177" s="160" t="s">
        <v>1</v>
      </c>
      <c r="N177" s="161" t="s">
        <v>37</v>
      </c>
      <c r="O177" s="60"/>
      <c r="P177" s="162">
        <f t="shared" si="11"/>
        <v>0</v>
      </c>
      <c r="Q177" s="162">
        <v>0</v>
      </c>
      <c r="R177" s="162">
        <f t="shared" si="12"/>
        <v>0</v>
      </c>
      <c r="S177" s="162">
        <v>0</v>
      </c>
      <c r="T177" s="163">
        <f t="shared" si="13"/>
        <v>0</v>
      </c>
      <c r="U177" s="34"/>
      <c r="V177" s="34"/>
      <c r="W177" s="34"/>
      <c r="X177" s="34"/>
      <c r="Y177" s="34"/>
      <c r="Z177" s="34"/>
      <c r="AA177" s="34"/>
      <c r="AB177" s="34"/>
      <c r="AC177" s="34"/>
      <c r="AD177" s="34"/>
      <c r="AE177" s="34"/>
      <c r="AR177" s="164" t="s">
        <v>159</v>
      </c>
      <c r="AT177" s="164" t="s">
        <v>155</v>
      </c>
      <c r="AU177" s="164" t="s">
        <v>82</v>
      </c>
      <c r="AY177" s="19" t="s">
        <v>152</v>
      </c>
      <c r="BE177" s="165">
        <f t="shared" si="14"/>
        <v>0</v>
      </c>
      <c r="BF177" s="165">
        <f t="shared" si="15"/>
        <v>0</v>
      </c>
      <c r="BG177" s="165">
        <f t="shared" si="16"/>
        <v>0</v>
      </c>
      <c r="BH177" s="165">
        <f t="shared" si="17"/>
        <v>0</v>
      </c>
      <c r="BI177" s="165">
        <f t="shared" si="18"/>
        <v>0</v>
      </c>
      <c r="BJ177" s="19" t="s">
        <v>80</v>
      </c>
      <c r="BK177" s="165">
        <f t="shared" si="19"/>
        <v>0</v>
      </c>
      <c r="BL177" s="19" t="s">
        <v>159</v>
      </c>
      <c r="BM177" s="164" t="s">
        <v>363</v>
      </c>
    </row>
    <row r="178" spans="1:65" s="2" customFormat="1" ht="16.5" customHeight="1">
      <c r="A178" s="34"/>
      <c r="B178" s="151"/>
      <c r="C178" s="166" t="s">
        <v>364</v>
      </c>
      <c r="D178" s="166" t="s">
        <v>169</v>
      </c>
      <c r="E178" s="167" t="s">
        <v>365</v>
      </c>
      <c r="F178" s="168" t="s">
        <v>366</v>
      </c>
      <c r="G178" s="169" t="s">
        <v>193</v>
      </c>
      <c r="H178" s="170">
        <v>2</v>
      </c>
      <c r="I178" s="171"/>
      <c r="J178" s="172">
        <f t="shared" si="10"/>
        <v>0</v>
      </c>
      <c r="K178" s="173"/>
      <c r="L178" s="174"/>
      <c r="M178" s="175" t="s">
        <v>1</v>
      </c>
      <c r="N178" s="176" t="s">
        <v>37</v>
      </c>
      <c r="O178" s="60"/>
      <c r="P178" s="162">
        <f t="shared" si="11"/>
        <v>0</v>
      </c>
      <c r="Q178" s="162">
        <v>0</v>
      </c>
      <c r="R178" s="162">
        <f t="shared" si="12"/>
        <v>0</v>
      </c>
      <c r="S178" s="162">
        <v>0</v>
      </c>
      <c r="T178" s="163">
        <f t="shared" si="13"/>
        <v>0</v>
      </c>
      <c r="U178" s="34"/>
      <c r="V178" s="34"/>
      <c r="W178" s="34"/>
      <c r="X178" s="34"/>
      <c r="Y178" s="34"/>
      <c r="Z178" s="34"/>
      <c r="AA178" s="34"/>
      <c r="AB178" s="34"/>
      <c r="AC178" s="34"/>
      <c r="AD178" s="34"/>
      <c r="AE178" s="34"/>
      <c r="AR178" s="164" t="s">
        <v>168</v>
      </c>
      <c r="AT178" s="164" t="s">
        <v>169</v>
      </c>
      <c r="AU178" s="164" t="s">
        <v>82</v>
      </c>
      <c r="AY178" s="19" t="s">
        <v>152</v>
      </c>
      <c r="BE178" s="165">
        <f t="shared" si="14"/>
        <v>0</v>
      </c>
      <c r="BF178" s="165">
        <f t="shared" si="15"/>
        <v>0</v>
      </c>
      <c r="BG178" s="165">
        <f t="shared" si="16"/>
        <v>0</v>
      </c>
      <c r="BH178" s="165">
        <f t="shared" si="17"/>
        <v>0</v>
      </c>
      <c r="BI178" s="165">
        <f t="shared" si="18"/>
        <v>0</v>
      </c>
      <c r="BJ178" s="19" t="s">
        <v>80</v>
      </c>
      <c r="BK178" s="165">
        <f t="shared" si="19"/>
        <v>0</v>
      </c>
      <c r="BL178" s="19" t="s">
        <v>159</v>
      </c>
      <c r="BM178" s="164" t="s">
        <v>367</v>
      </c>
    </row>
    <row r="179" spans="1:65" s="2" customFormat="1" ht="24.2" customHeight="1">
      <c r="A179" s="34"/>
      <c r="B179" s="151"/>
      <c r="C179" s="152" t="s">
        <v>261</v>
      </c>
      <c r="D179" s="152" t="s">
        <v>155</v>
      </c>
      <c r="E179" s="153" t="s">
        <v>368</v>
      </c>
      <c r="F179" s="154" t="s">
        <v>369</v>
      </c>
      <c r="G179" s="155" t="s">
        <v>188</v>
      </c>
      <c r="H179" s="156">
        <v>2</v>
      </c>
      <c r="I179" s="157"/>
      <c r="J179" s="158">
        <f t="shared" si="10"/>
        <v>0</v>
      </c>
      <c r="K179" s="159"/>
      <c r="L179" s="35"/>
      <c r="M179" s="160" t="s">
        <v>1</v>
      </c>
      <c r="N179" s="161" t="s">
        <v>37</v>
      </c>
      <c r="O179" s="60"/>
      <c r="P179" s="162">
        <f t="shared" si="11"/>
        <v>0</v>
      </c>
      <c r="Q179" s="162">
        <v>0</v>
      </c>
      <c r="R179" s="162">
        <f t="shared" si="12"/>
        <v>0</v>
      </c>
      <c r="S179" s="162">
        <v>0</v>
      </c>
      <c r="T179" s="163">
        <f t="shared" si="13"/>
        <v>0</v>
      </c>
      <c r="U179" s="34"/>
      <c r="V179" s="34"/>
      <c r="W179" s="34"/>
      <c r="X179" s="34"/>
      <c r="Y179" s="34"/>
      <c r="Z179" s="34"/>
      <c r="AA179" s="34"/>
      <c r="AB179" s="34"/>
      <c r="AC179" s="34"/>
      <c r="AD179" s="34"/>
      <c r="AE179" s="34"/>
      <c r="AR179" s="164" t="s">
        <v>159</v>
      </c>
      <c r="AT179" s="164" t="s">
        <v>155</v>
      </c>
      <c r="AU179" s="164" t="s">
        <v>82</v>
      </c>
      <c r="AY179" s="19" t="s">
        <v>152</v>
      </c>
      <c r="BE179" s="165">
        <f t="shared" si="14"/>
        <v>0</v>
      </c>
      <c r="BF179" s="165">
        <f t="shared" si="15"/>
        <v>0</v>
      </c>
      <c r="BG179" s="165">
        <f t="shared" si="16"/>
        <v>0</v>
      </c>
      <c r="BH179" s="165">
        <f t="shared" si="17"/>
        <v>0</v>
      </c>
      <c r="BI179" s="165">
        <f t="shared" si="18"/>
        <v>0</v>
      </c>
      <c r="BJ179" s="19" t="s">
        <v>80</v>
      </c>
      <c r="BK179" s="165">
        <f t="shared" si="19"/>
        <v>0</v>
      </c>
      <c r="BL179" s="19" t="s">
        <v>159</v>
      </c>
      <c r="BM179" s="164" t="s">
        <v>370</v>
      </c>
    </row>
    <row r="180" spans="1:65" s="2" customFormat="1" ht="24.2" customHeight="1">
      <c r="A180" s="34"/>
      <c r="B180" s="151"/>
      <c r="C180" s="166" t="s">
        <v>371</v>
      </c>
      <c r="D180" s="166" t="s">
        <v>169</v>
      </c>
      <c r="E180" s="167" t="s">
        <v>372</v>
      </c>
      <c r="F180" s="168" t="s">
        <v>373</v>
      </c>
      <c r="G180" s="169" t="s">
        <v>188</v>
      </c>
      <c r="H180" s="170">
        <v>2</v>
      </c>
      <c r="I180" s="171"/>
      <c r="J180" s="172">
        <f t="shared" si="10"/>
        <v>0</v>
      </c>
      <c r="K180" s="173"/>
      <c r="L180" s="174"/>
      <c r="M180" s="175" t="s">
        <v>1</v>
      </c>
      <c r="N180" s="176" t="s">
        <v>37</v>
      </c>
      <c r="O180" s="60"/>
      <c r="P180" s="162">
        <f t="shared" si="11"/>
        <v>0</v>
      </c>
      <c r="Q180" s="162">
        <v>0</v>
      </c>
      <c r="R180" s="162">
        <f t="shared" si="12"/>
        <v>0</v>
      </c>
      <c r="S180" s="162">
        <v>0</v>
      </c>
      <c r="T180" s="163">
        <f t="shared" si="13"/>
        <v>0</v>
      </c>
      <c r="U180" s="34"/>
      <c r="V180" s="34"/>
      <c r="W180" s="34"/>
      <c r="X180" s="34"/>
      <c r="Y180" s="34"/>
      <c r="Z180" s="34"/>
      <c r="AA180" s="34"/>
      <c r="AB180" s="34"/>
      <c r="AC180" s="34"/>
      <c r="AD180" s="34"/>
      <c r="AE180" s="34"/>
      <c r="AR180" s="164" t="s">
        <v>168</v>
      </c>
      <c r="AT180" s="164" t="s">
        <v>169</v>
      </c>
      <c r="AU180" s="164" t="s">
        <v>82</v>
      </c>
      <c r="AY180" s="19" t="s">
        <v>152</v>
      </c>
      <c r="BE180" s="165">
        <f t="shared" si="14"/>
        <v>0</v>
      </c>
      <c r="BF180" s="165">
        <f t="shared" si="15"/>
        <v>0</v>
      </c>
      <c r="BG180" s="165">
        <f t="shared" si="16"/>
        <v>0</v>
      </c>
      <c r="BH180" s="165">
        <f t="shared" si="17"/>
        <v>0</v>
      </c>
      <c r="BI180" s="165">
        <f t="shared" si="18"/>
        <v>0</v>
      </c>
      <c r="BJ180" s="19" t="s">
        <v>80</v>
      </c>
      <c r="BK180" s="165">
        <f t="shared" si="19"/>
        <v>0</v>
      </c>
      <c r="BL180" s="19" t="s">
        <v>159</v>
      </c>
      <c r="BM180" s="164" t="s">
        <v>374</v>
      </c>
    </row>
    <row r="181" spans="1:65" s="2" customFormat="1" ht="16.5" customHeight="1">
      <c r="A181" s="34"/>
      <c r="B181" s="151"/>
      <c r="C181" s="152" t="s">
        <v>375</v>
      </c>
      <c r="D181" s="152" t="s">
        <v>155</v>
      </c>
      <c r="E181" s="153" t="s">
        <v>376</v>
      </c>
      <c r="F181" s="154" t="s">
        <v>377</v>
      </c>
      <c r="G181" s="155" t="s">
        <v>193</v>
      </c>
      <c r="H181" s="156">
        <v>2</v>
      </c>
      <c r="I181" s="157"/>
      <c r="J181" s="158">
        <f t="shared" si="10"/>
        <v>0</v>
      </c>
      <c r="K181" s="159"/>
      <c r="L181" s="35"/>
      <c r="M181" s="160" t="s">
        <v>1</v>
      </c>
      <c r="N181" s="161" t="s">
        <v>37</v>
      </c>
      <c r="O181" s="60"/>
      <c r="P181" s="162">
        <f t="shared" si="11"/>
        <v>0</v>
      </c>
      <c r="Q181" s="162">
        <v>0</v>
      </c>
      <c r="R181" s="162">
        <f t="shared" si="12"/>
        <v>0</v>
      </c>
      <c r="S181" s="162">
        <v>0</v>
      </c>
      <c r="T181" s="163">
        <f t="shared" si="13"/>
        <v>0</v>
      </c>
      <c r="U181" s="34"/>
      <c r="V181" s="34"/>
      <c r="W181" s="34"/>
      <c r="X181" s="34"/>
      <c r="Y181" s="34"/>
      <c r="Z181" s="34"/>
      <c r="AA181" s="34"/>
      <c r="AB181" s="34"/>
      <c r="AC181" s="34"/>
      <c r="AD181" s="34"/>
      <c r="AE181" s="34"/>
      <c r="AR181" s="164" t="s">
        <v>159</v>
      </c>
      <c r="AT181" s="164" t="s">
        <v>155</v>
      </c>
      <c r="AU181" s="164" t="s">
        <v>82</v>
      </c>
      <c r="AY181" s="19" t="s">
        <v>152</v>
      </c>
      <c r="BE181" s="165">
        <f t="shared" si="14"/>
        <v>0</v>
      </c>
      <c r="BF181" s="165">
        <f t="shared" si="15"/>
        <v>0</v>
      </c>
      <c r="BG181" s="165">
        <f t="shared" si="16"/>
        <v>0</v>
      </c>
      <c r="BH181" s="165">
        <f t="shared" si="17"/>
        <v>0</v>
      </c>
      <c r="BI181" s="165">
        <f t="shared" si="18"/>
        <v>0</v>
      </c>
      <c r="BJ181" s="19" t="s">
        <v>80</v>
      </c>
      <c r="BK181" s="165">
        <f t="shared" si="19"/>
        <v>0</v>
      </c>
      <c r="BL181" s="19" t="s">
        <v>159</v>
      </c>
      <c r="BM181" s="164" t="s">
        <v>378</v>
      </c>
    </row>
    <row r="182" spans="1:65" s="2" customFormat="1" ht="16.5" customHeight="1">
      <c r="A182" s="34"/>
      <c r="B182" s="151"/>
      <c r="C182" s="166" t="s">
        <v>379</v>
      </c>
      <c r="D182" s="166" t="s">
        <v>169</v>
      </c>
      <c r="E182" s="167" t="s">
        <v>380</v>
      </c>
      <c r="F182" s="168" t="s">
        <v>381</v>
      </c>
      <c r="G182" s="169" t="s">
        <v>193</v>
      </c>
      <c r="H182" s="170">
        <v>1</v>
      </c>
      <c r="I182" s="171"/>
      <c r="J182" s="172">
        <f t="shared" si="10"/>
        <v>0</v>
      </c>
      <c r="K182" s="173"/>
      <c r="L182" s="174"/>
      <c r="M182" s="175" t="s">
        <v>1</v>
      </c>
      <c r="N182" s="176" t="s">
        <v>37</v>
      </c>
      <c r="O182" s="60"/>
      <c r="P182" s="162">
        <f t="shared" si="11"/>
        <v>0</v>
      </c>
      <c r="Q182" s="162">
        <v>0</v>
      </c>
      <c r="R182" s="162">
        <f t="shared" si="12"/>
        <v>0</v>
      </c>
      <c r="S182" s="162">
        <v>0</v>
      </c>
      <c r="T182" s="163">
        <f t="shared" si="13"/>
        <v>0</v>
      </c>
      <c r="U182" s="34"/>
      <c r="V182" s="34"/>
      <c r="W182" s="34"/>
      <c r="X182" s="34"/>
      <c r="Y182" s="34"/>
      <c r="Z182" s="34"/>
      <c r="AA182" s="34"/>
      <c r="AB182" s="34"/>
      <c r="AC182" s="34"/>
      <c r="AD182" s="34"/>
      <c r="AE182" s="34"/>
      <c r="AR182" s="164" t="s">
        <v>168</v>
      </c>
      <c r="AT182" s="164" t="s">
        <v>169</v>
      </c>
      <c r="AU182" s="164" t="s">
        <v>82</v>
      </c>
      <c r="AY182" s="19" t="s">
        <v>152</v>
      </c>
      <c r="BE182" s="165">
        <f t="shared" si="14"/>
        <v>0</v>
      </c>
      <c r="BF182" s="165">
        <f t="shared" si="15"/>
        <v>0</v>
      </c>
      <c r="BG182" s="165">
        <f t="shared" si="16"/>
        <v>0</v>
      </c>
      <c r="BH182" s="165">
        <f t="shared" si="17"/>
        <v>0</v>
      </c>
      <c r="BI182" s="165">
        <f t="shared" si="18"/>
        <v>0</v>
      </c>
      <c r="BJ182" s="19" t="s">
        <v>80</v>
      </c>
      <c r="BK182" s="165">
        <f t="shared" si="19"/>
        <v>0</v>
      </c>
      <c r="BL182" s="19" t="s">
        <v>159</v>
      </c>
      <c r="BM182" s="164" t="s">
        <v>382</v>
      </c>
    </row>
    <row r="183" spans="1:65" s="2" customFormat="1" ht="16.5" customHeight="1">
      <c r="A183" s="34"/>
      <c r="B183" s="151"/>
      <c r="C183" s="152" t="s">
        <v>383</v>
      </c>
      <c r="D183" s="152" t="s">
        <v>155</v>
      </c>
      <c r="E183" s="153" t="s">
        <v>384</v>
      </c>
      <c r="F183" s="154" t="s">
        <v>385</v>
      </c>
      <c r="G183" s="155" t="s">
        <v>193</v>
      </c>
      <c r="H183" s="156">
        <v>1</v>
      </c>
      <c r="I183" s="157"/>
      <c r="J183" s="158">
        <f t="shared" si="10"/>
        <v>0</v>
      </c>
      <c r="K183" s="159"/>
      <c r="L183" s="35"/>
      <c r="M183" s="160" t="s">
        <v>1</v>
      </c>
      <c r="N183" s="161" t="s">
        <v>37</v>
      </c>
      <c r="O183" s="60"/>
      <c r="P183" s="162">
        <f t="shared" si="11"/>
        <v>0</v>
      </c>
      <c r="Q183" s="162">
        <v>0</v>
      </c>
      <c r="R183" s="162">
        <f t="shared" si="12"/>
        <v>0</v>
      </c>
      <c r="S183" s="162">
        <v>0</v>
      </c>
      <c r="T183" s="163">
        <f t="shared" si="13"/>
        <v>0</v>
      </c>
      <c r="U183" s="34"/>
      <c r="V183" s="34"/>
      <c r="W183" s="34"/>
      <c r="X183" s="34"/>
      <c r="Y183" s="34"/>
      <c r="Z183" s="34"/>
      <c r="AA183" s="34"/>
      <c r="AB183" s="34"/>
      <c r="AC183" s="34"/>
      <c r="AD183" s="34"/>
      <c r="AE183" s="34"/>
      <c r="AR183" s="164" t="s">
        <v>159</v>
      </c>
      <c r="AT183" s="164" t="s">
        <v>155</v>
      </c>
      <c r="AU183" s="164" t="s">
        <v>82</v>
      </c>
      <c r="AY183" s="19" t="s">
        <v>152</v>
      </c>
      <c r="BE183" s="165">
        <f t="shared" si="14"/>
        <v>0</v>
      </c>
      <c r="BF183" s="165">
        <f t="shared" si="15"/>
        <v>0</v>
      </c>
      <c r="BG183" s="165">
        <f t="shared" si="16"/>
        <v>0</v>
      </c>
      <c r="BH183" s="165">
        <f t="shared" si="17"/>
        <v>0</v>
      </c>
      <c r="BI183" s="165">
        <f t="shared" si="18"/>
        <v>0</v>
      </c>
      <c r="BJ183" s="19" t="s">
        <v>80</v>
      </c>
      <c r="BK183" s="165">
        <f t="shared" si="19"/>
        <v>0</v>
      </c>
      <c r="BL183" s="19" t="s">
        <v>159</v>
      </c>
      <c r="BM183" s="164" t="s">
        <v>386</v>
      </c>
    </row>
    <row r="184" spans="1:65" s="2" customFormat="1" ht="16.5" customHeight="1">
      <c r="A184" s="34"/>
      <c r="B184" s="151"/>
      <c r="C184" s="152" t="s">
        <v>387</v>
      </c>
      <c r="D184" s="152" t="s">
        <v>155</v>
      </c>
      <c r="E184" s="153" t="s">
        <v>388</v>
      </c>
      <c r="F184" s="154" t="s">
        <v>389</v>
      </c>
      <c r="G184" s="155" t="s">
        <v>188</v>
      </c>
      <c r="H184" s="156">
        <v>1</v>
      </c>
      <c r="I184" s="157"/>
      <c r="J184" s="158">
        <f t="shared" si="10"/>
        <v>0</v>
      </c>
      <c r="K184" s="159"/>
      <c r="L184" s="35"/>
      <c r="M184" s="160" t="s">
        <v>1</v>
      </c>
      <c r="N184" s="161" t="s">
        <v>37</v>
      </c>
      <c r="O184" s="60"/>
      <c r="P184" s="162">
        <f t="shared" si="11"/>
        <v>0</v>
      </c>
      <c r="Q184" s="162">
        <v>0</v>
      </c>
      <c r="R184" s="162">
        <f t="shared" si="12"/>
        <v>0</v>
      </c>
      <c r="S184" s="162">
        <v>0</v>
      </c>
      <c r="T184" s="163">
        <f t="shared" si="13"/>
        <v>0</v>
      </c>
      <c r="U184" s="34"/>
      <c r="V184" s="34"/>
      <c r="W184" s="34"/>
      <c r="X184" s="34"/>
      <c r="Y184" s="34"/>
      <c r="Z184" s="34"/>
      <c r="AA184" s="34"/>
      <c r="AB184" s="34"/>
      <c r="AC184" s="34"/>
      <c r="AD184" s="34"/>
      <c r="AE184" s="34"/>
      <c r="AR184" s="164" t="s">
        <v>159</v>
      </c>
      <c r="AT184" s="164" t="s">
        <v>155</v>
      </c>
      <c r="AU184" s="164" t="s">
        <v>82</v>
      </c>
      <c r="AY184" s="19" t="s">
        <v>152</v>
      </c>
      <c r="BE184" s="165">
        <f t="shared" si="14"/>
        <v>0</v>
      </c>
      <c r="BF184" s="165">
        <f t="shared" si="15"/>
        <v>0</v>
      </c>
      <c r="BG184" s="165">
        <f t="shared" si="16"/>
        <v>0</v>
      </c>
      <c r="BH184" s="165">
        <f t="shared" si="17"/>
        <v>0</v>
      </c>
      <c r="BI184" s="165">
        <f t="shared" si="18"/>
        <v>0</v>
      </c>
      <c r="BJ184" s="19" t="s">
        <v>80</v>
      </c>
      <c r="BK184" s="165">
        <f t="shared" si="19"/>
        <v>0</v>
      </c>
      <c r="BL184" s="19" t="s">
        <v>159</v>
      </c>
      <c r="BM184" s="164" t="s">
        <v>390</v>
      </c>
    </row>
    <row r="185" spans="1:65" s="2" customFormat="1" ht="16.5" customHeight="1">
      <c r="A185" s="34"/>
      <c r="B185" s="151"/>
      <c r="C185" s="152" t="s">
        <v>391</v>
      </c>
      <c r="D185" s="152" t="s">
        <v>155</v>
      </c>
      <c r="E185" s="153" t="s">
        <v>392</v>
      </c>
      <c r="F185" s="154" t="s">
        <v>393</v>
      </c>
      <c r="G185" s="155" t="s">
        <v>193</v>
      </c>
      <c r="H185" s="156">
        <v>1</v>
      </c>
      <c r="I185" s="157"/>
      <c r="J185" s="158">
        <f t="shared" si="10"/>
        <v>0</v>
      </c>
      <c r="K185" s="159"/>
      <c r="L185" s="35"/>
      <c r="M185" s="160" t="s">
        <v>1</v>
      </c>
      <c r="N185" s="161" t="s">
        <v>37</v>
      </c>
      <c r="O185" s="60"/>
      <c r="P185" s="162">
        <f t="shared" si="11"/>
        <v>0</v>
      </c>
      <c r="Q185" s="162">
        <v>0</v>
      </c>
      <c r="R185" s="162">
        <f t="shared" si="12"/>
        <v>0</v>
      </c>
      <c r="S185" s="162">
        <v>0</v>
      </c>
      <c r="T185" s="163">
        <f t="shared" si="13"/>
        <v>0</v>
      </c>
      <c r="U185" s="34"/>
      <c r="V185" s="34"/>
      <c r="W185" s="34"/>
      <c r="X185" s="34"/>
      <c r="Y185" s="34"/>
      <c r="Z185" s="34"/>
      <c r="AA185" s="34"/>
      <c r="AB185" s="34"/>
      <c r="AC185" s="34"/>
      <c r="AD185" s="34"/>
      <c r="AE185" s="34"/>
      <c r="AR185" s="164" t="s">
        <v>159</v>
      </c>
      <c r="AT185" s="164" t="s">
        <v>155</v>
      </c>
      <c r="AU185" s="164" t="s">
        <v>82</v>
      </c>
      <c r="AY185" s="19" t="s">
        <v>152</v>
      </c>
      <c r="BE185" s="165">
        <f t="shared" si="14"/>
        <v>0</v>
      </c>
      <c r="BF185" s="165">
        <f t="shared" si="15"/>
        <v>0</v>
      </c>
      <c r="BG185" s="165">
        <f t="shared" si="16"/>
        <v>0</v>
      </c>
      <c r="BH185" s="165">
        <f t="shared" si="17"/>
        <v>0</v>
      </c>
      <c r="BI185" s="165">
        <f t="shared" si="18"/>
        <v>0</v>
      </c>
      <c r="BJ185" s="19" t="s">
        <v>80</v>
      </c>
      <c r="BK185" s="165">
        <f t="shared" si="19"/>
        <v>0</v>
      </c>
      <c r="BL185" s="19" t="s">
        <v>159</v>
      </c>
      <c r="BM185" s="164" t="s">
        <v>394</v>
      </c>
    </row>
    <row r="186" spans="1:65" s="2" customFormat="1" ht="21.75" customHeight="1">
      <c r="A186" s="34"/>
      <c r="B186" s="151"/>
      <c r="C186" s="152" t="s">
        <v>395</v>
      </c>
      <c r="D186" s="152" t="s">
        <v>155</v>
      </c>
      <c r="E186" s="153" t="s">
        <v>396</v>
      </c>
      <c r="F186" s="154" t="s">
        <v>397</v>
      </c>
      <c r="G186" s="155" t="s">
        <v>188</v>
      </c>
      <c r="H186" s="156">
        <v>1</v>
      </c>
      <c r="I186" s="157"/>
      <c r="J186" s="158">
        <f t="shared" ref="J186:J188" si="20">ROUND(I186*H186,2)</f>
        <v>0</v>
      </c>
      <c r="K186" s="159"/>
      <c r="L186" s="35"/>
      <c r="M186" s="160" t="s">
        <v>1</v>
      </c>
      <c r="N186" s="161" t="s">
        <v>37</v>
      </c>
      <c r="O186" s="60"/>
      <c r="P186" s="162">
        <f t="shared" ref="P186:P188" si="21">O186*H186</f>
        <v>0</v>
      </c>
      <c r="Q186" s="162">
        <v>0</v>
      </c>
      <c r="R186" s="162">
        <f t="shared" ref="R186:R188" si="22">Q186*H186</f>
        <v>0</v>
      </c>
      <c r="S186" s="162">
        <v>0</v>
      </c>
      <c r="T186" s="163">
        <f t="shared" ref="T186:T188" si="23">S186*H186</f>
        <v>0</v>
      </c>
      <c r="U186" s="34"/>
      <c r="V186" s="34"/>
      <c r="W186" s="34"/>
      <c r="X186" s="34"/>
      <c r="Y186" s="34"/>
      <c r="Z186" s="34"/>
      <c r="AA186" s="34"/>
      <c r="AB186" s="34"/>
      <c r="AC186" s="34"/>
      <c r="AD186" s="34"/>
      <c r="AE186" s="34"/>
      <c r="AR186" s="164" t="s">
        <v>159</v>
      </c>
      <c r="AT186" s="164" t="s">
        <v>155</v>
      </c>
      <c r="AU186" s="164" t="s">
        <v>82</v>
      </c>
      <c r="AY186" s="19" t="s">
        <v>152</v>
      </c>
      <c r="BE186" s="165">
        <f t="shared" si="14"/>
        <v>0</v>
      </c>
      <c r="BF186" s="165">
        <f t="shared" si="15"/>
        <v>0</v>
      </c>
      <c r="BG186" s="165">
        <f t="shared" si="16"/>
        <v>0</v>
      </c>
      <c r="BH186" s="165">
        <f t="shared" si="17"/>
        <v>0</v>
      </c>
      <c r="BI186" s="165">
        <f t="shared" si="18"/>
        <v>0</v>
      </c>
      <c r="BJ186" s="19" t="s">
        <v>80</v>
      </c>
      <c r="BK186" s="165">
        <f t="shared" si="19"/>
        <v>0</v>
      </c>
      <c r="BL186" s="19" t="s">
        <v>159</v>
      </c>
      <c r="BM186" s="164" t="s">
        <v>398</v>
      </c>
    </row>
    <row r="187" spans="1:65" s="2" customFormat="1" ht="16.5" customHeight="1">
      <c r="A187" s="34"/>
      <c r="B187" s="151"/>
      <c r="C187" s="152" t="s">
        <v>399</v>
      </c>
      <c r="D187" s="152" t="s">
        <v>155</v>
      </c>
      <c r="E187" s="153" t="s">
        <v>400</v>
      </c>
      <c r="F187" s="154" t="s">
        <v>401</v>
      </c>
      <c r="G187" s="155" t="s">
        <v>188</v>
      </c>
      <c r="H187" s="156">
        <v>2</v>
      </c>
      <c r="I187" s="157"/>
      <c r="J187" s="158">
        <f t="shared" si="20"/>
        <v>0</v>
      </c>
      <c r="K187" s="159"/>
      <c r="L187" s="35"/>
      <c r="M187" s="160" t="s">
        <v>1</v>
      </c>
      <c r="N187" s="161" t="s">
        <v>37</v>
      </c>
      <c r="O187" s="60"/>
      <c r="P187" s="162">
        <f t="shared" si="21"/>
        <v>0</v>
      </c>
      <c r="Q187" s="162">
        <v>0</v>
      </c>
      <c r="R187" s="162">
        <f t="shared" si="22"/>
        <v>0</v>
      </c>
      <c r="S187" s="162">
        <v>0</v>
      </c>
      <c r="T187" s="163">
        <f t="shared" si="23"/>
        <v>0</v>
      </c>
      <c r="U187" s="34"/>
      <c r="V187" s="34"/>
      <c r="W187" s="34"/>
      <c r="X187" s="34"/>
      <c r="Y187" s="34"/>
      <c r="Z187" s="34"/>
      <c r="AA187" s="34"/>
      <c r="AB187" s="34"/>
      <c r="AC187" s="34"/>
      <c r="AD187" s="34"/>
      <c r="AE187" s="34"/>
      <c r="AR187" s="164" t="s">
        <v>159</v>
      </c>
      <c r="AT187" s="164" t="s">
        <v>155</v>
      </c>
      <c r="AU187" s="164" t="s">
        <v>82</v>
      </c>
      <c r="AY187" s="19" t="s">
        <v>152</v>
      </c>
      <c r="BE187" s="165">
        <f t="shared" si="14"/>
        <v>0</v>
      </c>
      <c r="BF187" s="165">
        <f t="shared" si="15"/>
        <v>0</v>
      </c>
      <c r="BG187" s="165">
        <f t="shared" si="16"/>
        <v>0</v>
      </c>
      <c r="BH187" s="165">
        <f t="shared" si="17"/>
        <v>0</v>
      </c>
      <c r="BI187" s="165">
        <f t="shared" si="18"/>
        <v>0</v>
      </c>
      <c r="BJ187" s="19" t="s">
        <v>80</v>
      </c>
      <c r="BK187" s="165">
        <f t="shared" si="19"/>
        <v>0</v>
      </c>
      <c r="BL187" s="19" t="s">
        <v>159</v>
      </c>
      <c r="BM187" s="164" t="s">
        <v>402</v>
      </c>
    </row>
    <row r="188" spans="1:65" s="2" customFormat="1" ht="16.5" customHeight="1">
      <c r="A188" s="34"/>
      <c r="B188" s="151"/>
      <c r="C188" s="152" t="s">
        <v>403</v>
      </c>
      <c r="D188" s="152" t="s">
        <v>155</v>
      </c>
      <c r="E188" s="153" t="s">
        <v>404</v>
      </c>
      <c r="F188" s="154" t="s">
        <v>405</v>
      </c>
      <c r="G188" s="155" t="s">
        <v>193</v>
      </c>
      <c r="H188" s="156">
        <v>1</v>
      </c>
      <c r="I188" s="157"/>
      <c r="J188" s="158">
        <f t="shared" si="20"/>
        <v>0</v>
      </c>
      <c r="K188" s="159"/>
      <c r="L188" s="35"/>
      <c r="M188" s="160" t="s">
        <v>1</v>
      </c>
      <c r="N188" s="161" t="s">
        <v>37</v>
      </c>
      <c r="O188" s="60"/>
      <c r="P188" s="162">
        <f t="shared" si="21"/>
        <v>0</v>
      </c>
      <c r="Q188" s="162">
        <v>0</v>
      </c>
      <c r="R188" s="162">
        <f t="shared" si="22"/>
        <v>0</v>
      </c>
      <c r="S188" s="162">
        <v>0</v>
      </c>
      <c r="T188" s="163">
        <f t="shared" si="23"/>
        <v>0</v>
      </c>
      <c r="U188" s="34"/>
      <c r="V188" s="34"/>
      <c r="W188" s="34"/>
      <c r="X188" s="34"/>
      <c r="Y188" s="34"/>
      <c r="Z188" s="34"/>
      <c r="AA188" s="34"/>
      <c r="AB188" s="34"/>
      <c r="AC188" s="34"/>
      <c r="AD188" s="34"/>
      <c r="AE188" s="34"/>
      <c r="AR188" s="164" t="s">
        <v>159</v>
      </c>
      <c r="AT188" s="164" t="s">
        <v>155</v>
      </c>
      <c r="AU188" s="164" t="s">
        <v>82</v>
      </c>
      <c r="AY188" s="19" t="s">
        <v>152</v>
      </c>
      <c r="BE188" s="165">
        <f t="shared" si="14"/>
        <v>0</v>
      </c>
      <c r="BF188" s="165">
        <f t="shared" si="15"/>
        <v>0</v>
      </c>
      <c r="BG188" s="165">
        <f t="shared" si="16"/>
        <v>0</v>
      </c>
      <c r="BH188" s="165">
        <f t="shared" si="17"/>
        <v>0</v>
      </c>
      <c r="BI188" s="165">
        <f t="shared" si="18"/>
        <v>0</v>
      </c>
      <c r="BJ188" s="19" t="s">
        <v>80</v>
      </c>
      <c r="BK188" s="165">
        <f t="shared" si="19"/>
        <v>0</v>
      </c>
      <c r="BL188" s="19" t="s">
        <v>159</v>
      </c>
      <c r="BM188" s="164" t="s">
        <v>406</v>
      </c>
    </row>
    <row r="189" spans="1:65" s="12" customFormat="1" ht="25.9" customHeight="1">
      <c r="B189" s="138"/>
      <c r="D189" s="139" t="s">
        <v>71</v>
      </c>
      <c r="E189" s="140" t="s">
        <v>407</v>
      </c>
      <c r="F189" s="140" t="s">
        <v>408</v>
      </c>
      <c r="I189" s="141"/>
      <c r="J189" s="142">
        <f>BK189</f>
        <v>0</v>
      </c>
      <c r="L189" s="138"/>
      <c r="M189" s="143"/>
      <c r="N189" s="144"/>
      <c r="O189" s="144"/>
      <c r="P189" s="145">
        <f>SUM(P190:P196)</f>
        <v>0</v>
      </c>
      <c r="Q189" s="144"/>
      <c r="R189" s="145">
        <f>SUM(R190:R196)</f>
        <v>0</v>
      </c>
      <c r="S189" s="144"/>
      <c r="T189" s="146">
        <f>SUM(T190:T196)</f>
        <v>0</v>
      </c>
      <c r="AR189" s="139" t="s">
        <v>159</v>
      </c>
      <c r="AT189" s="147" t="s">
        <v>71</v>
      </c>
      <c r="AU189" s="147" t="s">
        <v>72</v>
      </c>
      <c r="AY189" s="139" t="s">
        <v>152</v>
      </c>
      <c r="BK189" s="148">
        <f>SUM(BK190:BK196)</f>
        <v>0</v>
      </c>
    </row>
    <row r="190" spans="1:65" s="2" customFormat="1" ht="16.5" customHeight="1">
      <c r="A190" s="34"/>
      <c r="B190" s="151"/>
      <c r="C190" s="152" t="s">
        <v>280</v>
      </c>
      <c r="D190" s="152" t="s">
        <v>155</v>
      </c>
      <c r="E190" s="153" t="s">
        <v>409</v>
      </c>
      <c r="F190" s="154" t="s">
        <v>410</v>
      </c>
      <c r="G190" s="155" t="s">
        <v>411</v>
      </c>
      <c r="H190" s="156">
        <v>10</v>
      </c>
      <c r="I190" s="157"/>
      <c r="J190" s="158">
        <f t="shared" ref="J190:J196" si="24">ROUND(I190*H190,2)</f>
        <v>0</v>
      </c>
      <c r="K190" s="159"/>
      <c r="L190" s="35"/>
      <c r="M190" s="160" t="s">
        <v>1</v>
      </c>
      <c r="N190" s="161" t="s">
        <v>37</v>
      </c>
      <c r="O190" s="60"/>
      <c r="P190" s="162">
        <f t="shared" ref="P190:P196" si="25">O190*H190</f>
        <v>0</v>
      </c>
      <c r="Q190" s="162">
        <v>0</v>
      </c>
      <c r="R190" s="162">
        <f t="shared" ref="R190:R196" si="26">Q190*H190</f>
        <v>0</v>
      </c>
      <c r="S190" s="162">
        <v>0</v>
      </c>
      <c r="T190" s="163">
        <f t="shared" ref="T190:T196" si="27">S190*H190</f>
        <v>0</v>
      </c>
      <c r="U190" s="34"/>
      <c r="V190" s="34"/>
      <c r="W190" s="34"/>
      <c r="X190" s="34"/>
      <c r="Y190" s="34"/>
      <c r="Z190" s="34"/>
      <c r="AA190" s="34"/>
      <c r="AB190" s="34"/>
      <c r="AC190" s="34"/>
      <c r="AD190" s="34"/>
      <c r="AE190" s="34"/>
      <c r="AR190" s="164" t="s">
        <v>159</v>
      </c>
      <c r="AT190" s="164" t="s">
        <v>155</v>
      </c>
      <c r="AU190" s="164" t="s">
        <v>80</v>
      </c>
      <c r="AY190" s="19" t="s">
        <v>152</v>
      </c>
      <c r="BE190" s="165">
        <f t="shared" ref="BE190:BE196" si="28">IF(N190="základní",J190,0)</f>
        <v>0</v>
      </c>
      <c r="BF190" s="165">
        <f t="shared" ref="BF190:BF196" si="29">IF(N190="snížená",J190,0)</f>
        <v>0</v>
      </c>
      <c r="BG190" s="165">
        <f t="shared" ref="BG190:BG196" si="30">IF(N190="zákl. přenesená",J190,0)</f>
        <v>0</v>
      </c>
      <c r="BH190" s="165">
        <f t="shared" ref="BH190:BH196" si="31">IF(N190="sníž. přenesená",J190,0)</f>
        <v>0</v>
      </c>
      <c r="BI190" s="165">
        <f t="shared" ref="BI190:BI196" si="32">IF(N190="nulová",J190,0)</f>
        <v>0</v>
      </c>
      <c r="BJ190" s="19" t="s">
        <v>80</v>
      </c>
      <c r="BK190" s="165">
        <f t="shared" ref="BK190:BK196" si="33">ROUND(I190*H190,2)</f>
        <v>0</v>
      </c>
      <c r="BL190" s="19" t="s">
        <v>159</v>
      </c>
      <c r="BM190" s="164" t="s">
        <v>412</v>
      </c>
    </row>
    <row r="191" spans="1:65" s="2" customFormat="1" ht="24.2" customHeight="1">
      <c r="A191" s="34"/>
      <c r="B191" s="151"/>
      <c r="C191" s="152" t="s">
        <v>413</v>
      </c>
      <c r="D191" s="152" t="s">
        <v>155</v>
      </c>
      <c r="E191" s="153" t="s">
        <v>414</v>
      </c>
      <c r="F191" s="154" t="s">
        <v>415</v>
      </c>
      <c r="G191" s="155" t="s">
        <v>416</v>
      </c>
      <c r="H191" s="156">
        <v>1</v>
      </c>
      <c r="I191" s="157"/>
      <c r="J191" s="158">
        <f t="shared" si="24"/>
        <v>0</v>
      </c>
      <c r="K191" s="159"/>
      <c r="L191" s="35"/>
      <c r="M191" s="160" t="s">
        <v>1</v>
      </c>
      <c r="N191" s="161" t="s">
        <v>37</v>
      </c>
      <c r="O191" s="60"/>
      <c r="P191" s="162">
        <f t="shared" si="25"/>
        <v>0</v>
      </c>
      <c r="Q191" s="162">
        <v>0</v>
      </c>
      <c r="R191" s="162">
        <f t="shared" si="26"/>
        <v>0</v>
      </c>
      <c r="S191" s="162">
        <v>0</v>
      </c>
      <c r="T191" s="163">
        <f t="shared" si="27"/>
        <v>0</v>
      </c>
      <c r="U191" s="34"/>
      <c r="V191" s="34"/>
      <c r="W191" s="34"/>
      <c r="X191" s="34"/>
      <c r="Y191" s="34"/>
      <c r="Z191" s="34"/>
      <c r="AA191" s="34"/>
      <c r="AB191" s="34"/>
      <c r="AC191" s="34"/>
      <c r="AD191" s="34"/>
      <c r="AE191" s="34"/>
      <c r="AR191" s="164" t="s">
        <v>159</v>
      </c>
      <c r="AT191" s="164" t="s">
        <v>155</v>
      </c>
      <c r="AU191" s="164" t="s">
        <v>80</v>
      </c>
      <c r="AY191" s="19" t="s">
        <v>152</v>
      </c>
      <c r="BE191" s="165">
        <f t="shared" si="28"/>
        <v>0</v>
      </c>
      <c r="BF191" s="165">
        <f t="shared" si="29"/>
        <v>0</v>
      </c>
      <c r="BG191" s="165">
        <f t="shared" si="30"/>
        <v>0</v>
      </c>
      <c r="BH191" s="165">
        <f t="shared" si="31"/>
        <v>0</v>
      </c>
      <c r="BI191" s="165">
        <f t="shared" si="32"/>
        <v>0</v>
      </c>
      <c r="BJ191" s="19" t="s">
        <v>80</v>
      </c>
      <c r="BK191" s="165">
        <f t="shared" si="33"/>
        <v>0</v>
      </c>
      <c r="BL191" s="19" t="s">
        <v>159</v>
      </c>
      <c r="BM191" s="164" t="s">
        <v>417</v>
      </c>
    </row>
    <row r="192" spans="1:65" s="2" customFormat="1" ht="21.75" customHeight="1">
      <c r="A192" s="34"/>
      <c r="B192" s="151"/>
      <c r="C192" s="152" t="s">
        <v>283</v>
      </c>
      <c r="D192" s="152" t="s">
        <v>155</v>
      </c>
      <c r="E192" s="153" t="s">
        <v>418</v>
      </c>
      <c r="F192" s="154" t="s">
        <v>419</v>
      </c>
      <c r="G192" s="155" t="s">
        <v>416</v>
      </c>
      <c r="H192" s="156">
        <v>1</v>
      </c>
      <c r="I192" s="157"/>
      <c r="J192" s="158">
        <f t="shared" si="24"/>
        <v>0</v>
      </c>
      <c r="K192" s="159"/>
      <c r="L192" s="35"/>
      <c r="M192" s="160" t="s">
        <v>1</v>
      </c>
      <c r="N192" s="161" t="s">
        <v>37</v>
      </c>
      <c r="O192" s="60"/>
      <c r="P192" s="162">
        <f t="shared" si="25"/>
        <v>0</v>
      </c>
      <c r="Q192" s="162">
        <v>0</v>
      </c>
      <c r="R192" s="162">
        <f t="shared" si="26"/>
        <v>0</v>
      </c>
      <c r="S192" s="162">
        <v>0</v>
      </c>
      <c r="T192" s="163">
        <f t="shared" si="27"/>
        <v>0</v>
      </c>
      <c r="U192" s="34"/>
      <c r="V192" s="34"/>
      <c r="W192" s="34"/>
      <c r="X192" s="34"/>
      <c r="Y192" s="34"/>
      <c r="Z192" s="34"/>
      <c r="AA192" s="34"/>
      <c r="AB192" s="34"/>
      <c r="AC192" s="34"/>
      <c r="AD192" s="34"/>
      <c r="AE192" s="34"/>
      <c r="AR192" s="164" t="s">
        <v>159</v>
      </c>
      <c r="AT192" s="164" t="s">
        <v>155</v>
      </c>
      <c r="AU192" s="164" t="s">
        <v>80</v>
      </c>
      <c r="AY192" s="19" t="s">
        <v>152</v>
      </c>
      <c r="BE192" s="165">
        <f t="shared" si="28"/>
        <v>0</v>
      </c>
      <c r="BF192" s="165">
        <f t="shared" si="29"/>
        <v>0</v>
      </c>
      <c r="BG192" s="165">
        <f t="shared" si="30"/>
        <v>0</v>
      </c>
      <c r="BH192" s="165">
        <f t="shared" si="31"/>
        <v>0</v>
      </c>
      <c r="BI192" s="165">
        <f t="shared" si="32"/>
        <v>0</v>
      </c>
      <c r="BJ192" s="19" t="s">
        <v>80</v>
      </c>
      <c r="BK192" s="165">
        <f t="shared" si="33"/>
        <v>0</v>
      </c>
      <c r="BL192" s="19" t="s">
        <v>159</v>
      </c>
      <c r="BM192" s="164" t="s">
        <v>420</v>
      </c>
    </row>
    <row r="193" spans="1:65" s="2" customFormat="1" ht="55.5" customHeight="1">
      <c r="A193" s="34"/>
      <c r="B193" s="151"/>
      <c r="C193" s="152" t="s">
        <v>421</v>
      </c>
      <c r="D193" s="152" t="s">
        <v>155</v>
      </c>
      <c r="E193" s="153" t="s">
        <v>422</v>
      </c>
      <c r="F193" s="154" t="s">
        <v>423</v>
      </c>
      <c r="G193" s="155" t="s">
        <v>424</v>
      </c>
      <c r="H193" s="156">
        <v>5.585</v>
      </c>
      <c r="I193" s="157"/>
      <c r="J193" s="158">
        <f t="shared" si="24"/>
        <v>0</v>
      </c>
      <c r="K193" s="159"/>
      <c r="L193" s="35"/>
      <c r="M193" s="160" t="s">
        <v>1</v>
      </c>
      <c r="N193" s="161" t="s">
        <v>37</v>
      </c>
      <c r="O193" s="60"/>
      <c r="P193" s="162">
        <f t="shared" si="25"/>
        <v>0</v>
      </c>
      <c r="Q193" s="162">
        <v>0</v>
      </c>
      <c r="R193" s="162">
        <f t="shared" si="26"/>
        <v>0</v>
      </c>
      <c r="S193" s="162">
        <v>0</v>
      </c>
      <c r="T193" s="163">
        <f t="shared" si="27"/>
        <v>0</v>
      </c>
      <c r="U193" s="34"/>
      <c r="V193" s="34"/>
      <c r="W193" s="34"/>
      <c r="X193" s="34"/>
      <c r="Y193" s="34"/>
      <c r="Z193" s="34"/>
      <c r="AA193" s="34"/>
      <c r="AB193" s="34"/>
      <c r="AC193" s="34"/>
      <c r="AD193" s="34"/>
      <c r="AE193" s="34"/>
      <c r="AR193" s="164" t="s">
        <v>425</v>
      </c>
      <c r="AT193" s="164" t="s">
        <v>155</v>
      </c>
      <c r="AU193" s="164" t="s">
        <v>80</v>
      </c>
      <c r="AY193" s="19" t="s">
        <v>152</v>
      </c>
      <c r="BE193" s="165">
        <f t="shared" si="28"/>
        <v>0</v>
      </c>
      <c r="BF193" s="165">
        <f t="shared" si="29"/>
        <v>0</v>
      </c>
      <c r="BG193" s="165">
        <f t="shared" si="30"/>
        <v>0</v>
      </c>
      <c r="BH193" s="165">
        <f t="shared" si="31"/>
        <v>0</v>
      </c>
      <c r="BI193" s="165">
        <f t="shared" si="32"/>
        <v>0</v>
      </c>
      <c r="BJ193" s="19" t="s">
        <v>80</v>
      </c>
      <c r="BK193" s="165">
        <f t="shared" si="33"/>
        <v>0</v>
      </c>
      <c r="BL193" s="19" t="s">
        <v>425</v>
      </c>
      <c r="BM193" s="164" t="s">
        <v>426</v>
      </c>
    </row>
    <row r="194" spans="1:65" s="2" customFormat="1" ht="55.5" customHeight="1">
      <c r="A194" s="34"/>
      <c r="B194" s="151"/>
      <c r="C194" s="152" t="s">
        <v>287</v>
      </c>
      <c r="D194" s="152" t="s">
        <v>155</v>
      </c>
      <c r="E194" s="153" t="s">
        <v>427</v>
      </c>
      <c r="F194" s="154" t="s">
        <v>428</v>
      </c>
      <c r="G194" s="155" t="s">
        <v>424</v>
      </c>
      <c r="H194" s="156">
        <v>43.149000000000001</v>
      </c>
      <c r="I194" s="157"/>
      <c r="J194" s="158">
        <f t="shared" si="24"/>
        <v>0</v>
      </c>
      <c r="K194" s="159"/>
      <c r="L194" s="35"/>
      <c r="M194" s="160" t="s">
        <v>1</v>
      </c>
      <c r="N194" s="161" t="s">
        <v>37</v>
      </c>
      <c r="O194" s="60"/>
      <c r="P194" s="162">
        <f t="shared" si="25"/>
        <v>0</v>
      </c>
      <c r="Q194" s="162">
        <v>0</v>
      </c>
      <c r="R194" s="162">
        <f t="shared" si="26"/>
        <v>0</v>
      </c>
      <c r="S194" s="162">
        <v>0</v>
      </c>
      <c r="T194" s="163">
        <f t="shared" si="27"/>
        <v>0</v>
      </c>
      <c r="U194" s="34"/>
      <c r="V194" s="34"/>
      <c r="W194" s="34"/>
      <c r="X194" s="34"/>
      <c r="Y194" s="34"/>
      <c r="Z194" s="34"/>
      <c r="AA194" s="34"/>
      <c r="AB194" s="34"/>
      <c r="AC194" s="34"/>
      <c r="AD194" s="34"/>
      <c r="AE194" s="34"/>
      <c r="AR194" s="164" t="s">
        <v>425</v>
      </c>
      <c r="AT194" s="164" t="s">
        <v>155</v>
      </c>
      <c r="AU194" s="164" t="s">
        <v>80</v>
      </c>
      <c r="AY194" s="19" t="s">
        <v>152</v>
      </c>
      <c r="BE194" s="165">
        <f t="shared" si="28"/>
        <v>0</v>
      </c>
      <c r="BF194" s="165">
        <f t="shared" si="29"/>
        <v>0</v>
      </c>
      <c r="BG194" s="165">
        <f t="shared" si="30"/>
        <v>0</v>
      </c>
      <c r="BH194" s="165">
        <f t="shared" si="31"/>
        <v>0</v>
      </c>
      <c r="BI194" s="165">
        <f t="shared" si="32"/>
        <v>0</v>
      </c>
      <c r="BJ194" s="19" t="s">
        <v>80</v>
      </c>
      <c r="BK194" s="165">
        <f t="shared" si="33"/>
        <v>0</v>
      </c>
      <c r="BL194" s="19" t="s">
        <v>425</v>
      </c>
      <c r="BM194" s="164" t="s">
        <v>429</v>
      </c>
    </row>
    <row r="195" spans="1:65" s="2" customFormat="1" ht="49.15" customHeight="1">
      <c r="A195" s="34"/>
      <c r="B195" s="151"/>
      <c r="C195" s="152" t="s">
        <v>430</v>
      </c>
      <c r="D195" s="152" t="s">
        <v>155</v>
      </c>
      <c r="E195" s="153" t="s">
        <v>431</v>
      </c>
      <c r="F195" s="154" t="s">
        <v>432</v>
      </c>
      <c r="G195" s="155" t="s">
        <v>424</v>
      </c>
      <c r="H195" s="156">
        <v>39.399000000000001</v>
      </c>
      <c r="I195" s="157"/>
      <c r="J195" s="158">
        <f t="shared" si="24"/>
        <v>0</v>
      </c>
      <c r="K195" s="159"/>
      <c r="L195" s="35"/>
      <c r="M195" s="160" t="s">
        <v>1</v>
      </c>
      <c r="N195" s="161" t="s">
        <v>37</v>
      </c>
      <c r="O195" s="60"/>
      <c r="P195" s="162">
        <f t="shared" si="25"/>
        <v>0</v>
      </c>
      <c r="Q195" s="162">
        <v>0</v>
      </c>
      <c r="R195" s="162">
        <f t="shared" si="26"/>
        <v>0</v>
      </c>
      <c r="S195" s="162">
        <v>0</v>
      </c>
      <c r="T195" s="163">
        <f t="shared" si="27"/>
        <v>0</v>
      </c>
      <c r="U195" s="34"/>
      <c r="V195" s="34"/>
      <c r="W195" s="34"/>
      <c r="X195" s="34"/>
      <c r="Y195" s="34"/>
      <c r="Z195" s="34"/>
      <c r="AA195" s="34"/>
      <c r="AB195" s="34"/>
      <c r="AC195" s="34"/>
      <c r="AD195" s="34"/>
      <c r="AE195" s="34"/>
      <c r="AR195" s="164" t="s">
        <v>159</v>
      </c>
      <c r="AT195" s="164" t="s">
        <v>155</v>
      </c>
      <c r="AU195" s="164" t="s">
        <v>80</v>
      </c>
      <c r="AY195" s="19" t="s">
        <v>152</v>
      </c>
      <c r="BE195" s="165">
        <f t="shared" si="28"/>
        <v>0</v>
      </c>
      <c r="BF195" s="165">
        <f t="shared" si="29"/>
        <v>0</v>
      </c>
      <c r="BG195" s="165">
        <f t="shared" si="30"/>
        <v>0</v>
      </c>
      <c r="BH195" s="165">
        <f t="shared" si="31"/>
        <v>0</v>
      </c>
      <c r="BI195" s="165">
        <f t="shared" si="32"/>
        <v>0</v>
      </c>
      <c r="BJ195" s="19" t="s">
        <v>80</v>
      </c>
      <c r="BK195" s="165">
        <f t="shared" si="33"/>
        <v>0</v>
      </c>
      <c r="BL195" s="19" t="s">
        <v>159</v>
      </c>
      <c r="BM195" s="164" t="s">
        <v>173</v>
      </c>
    </row>
    <row r="196" spans="1:65" s="2" customFormat="1" ht="49.15" customHeight="1">
      <c r="A196" s="34"/>
      <c r="B196" s="151"/>
      <c r="C196" s="152" t="s">
        <v>290</v>
      </c>
      <c r="D196" s="152" t="s">
        <v>155</v>
      </c>
      <c r="E196" s="153" t="s">
        <v>433</v>
      </c>
      <c r="F196" s="154" t="s">
        <v>434</v>
      </c>
      <c r="G196" s="155" t="s">
        <v>424</v>
      </c>
      <c r="H196" s="156">
        <v>3.75</v>
      </c>
      <c r="I196" s="157"/>
      <c r="J196" s="158">
        <f t="shared" si="24"/>
        <v>0</v>
      </c>
      <c r="K196" s="159"/>
      <c r="L196" s="35"/>
      <c r="M196" s="177" t="s">
        <v>1</v>
      </c>
      <c r="N196" s="178" t="s">
        <v>37</v>
      </c>
      <c r="O196" s="179"/>
      <c r="P196" s="180">
        <f t="shared" si="25"/>
        <v>0</v>
      </c>
      <c r="Q196" s="180">
        <v>0</v>
      </c>
      <c r="R196" s="180">
        <f t="shared" si="26"/>
        <v>0</v>
      </c>
      <c r="S196" s="180">
        <v>0</v>
      </c>
      <c r="T196" s="181">
        <f t="shared" si="27"/>
        <v>0</v>
      </c>
      <c r="U196" s="34"/>
      <c r="V196" s="34"/>
      <c r="W196" s="34"/>
      <c r="X196" s="34"/>
      <c r="Y196" s="34"/>
      <c r="Z196" s="34"/>
      <c r="AA196" s="34"/>
      <c r="AB196" s="34"/>
      <c r="AC196" s="34"/>
      <c r="AD196" s="34"/>
      <c r="AE196" s="34"/>
      <c r="AR196" s="164" t="s">
        <v>425</v>
      </c>
      <c r="AT196" s="164" t="s">
        <v>155</v>
      </c>
      <c r="AU196" s="164" t="s">
        <v>80</v>
      </c>
      <c r="AY196" s="19" t="s">
        <v>152</v>
      </c>
      <c r="BE196" s="165">
        <f t="shared" si="28"/>
        <v>0</v>
      </c>
      <c r="BF196" s="165">
        <f t="shared" si="29"/>
        <v>0</v>
      </c>
      <c r="BG196" s="165">
        <f t="shared" si="30"/>
        <v>0</v>
      </c>
      <c r="BH196" s="165">
        <f t="shared" si="31"/>
        <v>0</v>
      </c>
      <c r="BI196" s="165">
        <f t="shared" si="32"/>
        <v>0</v>
      </c>
      <c r="BJ196" s="19" t="s">
        <v>80</v>
      </c>
      <c r="BK196" s="165">
        <f t="shared" si="33"/>
        <v>0</v>
      </c>
      <c r="BL196" s="19" t="s">
        <v>425</v>
      </c>
      <c r="BM196" s="164" t="s">
        <v>435</v>
      </c>
    </row>
    <row r="197" spans="1:65" s="2" customFormat="1" ht="6.95" customHeight="1">
      <c r="A197" s="34"/>
      <c r="B197" s="49"/>
      <c r="C197" s="50"/>
      <c r="D197" s="50"/>
      <c r="E197" s="50"/>
      <c r="F197" s="50"/>
      <c r="G197" s="50"/>
      <c r="H197" s="50"/>
      <c r="I197" s="50"/>
      <c r="J197" s="50"/>
      <c r="K197" s="50"/>
      <c r="L197" s="35"/>
      <c r="M197" s="34"/>
      <c r="O197" s="34"/>
      <c r="P197" s="34"/>
      <c r="Q197" s="34"/>
      <c r="R197" s="34"/>
      <c r="S197" s="34"/>
      <c r="T197" s="34"/>
      <c r="U197" s="34"/>
      <c r="V197" s="34"/>
      <c r="W197" s="34"/>
      <c r="X197" s="34"/>
      <c r="Y197" s="34"/>
      <c r="Z197" s="34"/>
      <c r="AA197" s="34"/>
      <c r="AB197" s="34"/>
      <c r="AC197" s="34"/>
      <c r="AD197" s="34"/>
      <c r="AE197" s="34"/>
    </row>
  </sheetData>
  <autoFilter ref="C118:K196" xr:uid="{00000000-0009-0000-0000-000001000000}"/>
  <mergeCells count="9">
    <mergeCell ref="E87:H87"/>
    <mergeCell ref="E109:H109"/>
    <mergeCell ref="E111:H111"/>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2:BM433"/>
  <sheetViews>
    <sheetView showGridLines="0" workbookViewId="0">
      <selection activeCell="F306" sqref="F306"/>
    </sheetView>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4" style="1" customWidth="1"/>
    <col min="9" max="9" width="15.83203125" style="1" customWidth="1"/>
    <col min="10" max="10" width="22.33203125" style="1" customWidth="1"/>
    <col min="11" max="11" width="22.33203125" style="1" hidden="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55" t="s">
        <v>5</v>
      </c>
      <c r="M2" s="256"/>
      <c r="N2" s="256"/>
      <c r="O2" s="256"/>
      <c r="P2" s="256"/>
      <c r="Q2" s="256"/>
      <c r="R2" s="256"/>
      <c r="S2" s="256"/>
      <c r="T2" s="256"/>
      <c r="U2" s="256"/>
      <c r="V2" s="256"/>
      <c r="AT2" s="19" t="s">
        <v>85</v>
      </c>
    </row>
    <row r="3" spans="1:46" s="1" customFormat="1" ht="6.95" customHeight="1">
      <c r="B3" s="20"/>
      <c r="C3" s="21"/>
      <c r="D3" s="21"/>
      <c r="E3" s="21"/>
      <c r="F3" s="21"/>
      <c r="G3" s="21"/>
      <c r="H3" s="21"/>
      <c r="I3" s="21"/>
      <c r="J3" s="21"/>
      <c r="K3" s="21"/>
      <c r="L3" s="22"/>
      <c r="AT3" s="19" t="s">
        <v>82</v>
      </c>
    </row>
    <row r="4" spans="1:46" s="1" customFormat="1" ht="24.95" customHeight="1">
      <c r="B4" s="22"/>
      <c r="D4" s="23" t="s">
        <v>126</v>
      </c>
      <c r="L4" s="22"/>
      <c r="M4" s="100" t="s">
        <v>10</v>
      </c>
      <c r="AT4" s="19" t="s">
        <v>3</v>
      </c>
    </row>
    <row r="5" spans="1:46" s="1" customFormat="1" ht="6.95" customHeight="1">
      <c r="B5" s="22"/>
      <c r="L5" s="22"/>
    </row>
    <row r="6" spans="1:46" s="1" customFormat="1" ht="12" customHeight="1">
      <c r="B6" s="22"/>
      <c r="D6" s="29" t="s">
        <v>16</v>
      </c>
      <c r="L6" s="22"/>
    </row>
    <row r="7" spans="1:46" s="1" customFormat="1" ht="16.5" customHeight="1">
      <c r="B7" s="22"/>
      <c r="E7" s="289" t="str">
        <f>'Rekapitulace stavby'!K6</f>
        <v>Oprava kolejí výhybek a nástupišť v žst. Strážnice</v>
      </c>
      <c r="F7" s="290"/>
      <c r="G7" s="290"/>
      <c r="H7" s="290"/>
      <c r="L7" s="22"/>
    </row>
    <row r="8" spans="1:46" s="2" customFormat="1" ht="12" customHeight="1">
      <c r="A8" s="34"/>
      <c r="B8" s="35"/>
      <c r="C8" s="34"/>
      <c r="D8" s="29" t="s">
        <v>127</v>
      </c>
      <c r="E8" s="34"/>
      <c r="F8" s="34"/>
      <c r="G8" s="34"/>
      <c r="H8" s="34"/>
      <c r="I8" s="34"/>
      <c r="J8" s="34"/>
      <c r="K8" s="34"/>
      <c r="L8" s="44"/>
      <c r="S8" s="34"/>
      <c r="T8" s="34"/>
      <c r="U8" s="34"/>
      <c r="V8" s="34"/>
      <c r="W8" s="34"/>
      <c r="X8" s="34"/>
      <c r="Y8" s="34"/>
      <c r="Z8" s="34"/>
      <c r="AA8" s="34"/>
      <c r="AB8" s="34"/>
      <c r="AC8" s="34"/>
      <c r="AD8" s="34"/>
      <c r="AE8" s="34"/>
    </row>
    <row r="9" spans="1:46" s="2" customFormat="1" ht="16.5" customHeight="1">
      <c r="A9" s="34"/>
      <c r="B9" s="35"/>
      <c r="C9" s="34"/>
      <c r="D9" s="34"/>
      <c r="E9" s="285" t="s">
        <v>436</v>
      </c>
      <c r="F9" s="288"/>
      <c r="G9" s="288"/>
      <c r="H9" s="288"/>
      <c r="I9" s="34"/>
      <c r="J9" s="34"/>
      <c r="K9" s="34"/>
      <c r="L9" s="44"/>
      <c r="S9" s="34"/>
      <c r="T9" s="34"/>
      <c r="U9" s="34"/>
      <c r="V9" s="34"/>
      <c r="W9" s="34"/>
      <c r="X9" s="34"/>
      <c r="Y9" s="34"/>
      <c r="Z9" s="34"/>
      <c r="AA9" s="34"/>
      <c r="AB9" s="34"/>
      <c r="AC9" s="34"/>
      <c r="AD9" s="34"/>
      <c r="AE9" s="34"/>
    </row>
    <row r="10" spans="1:46" s="2" customFormat="1">
      <c r="A10" s="34"/>
      <c r="B10" s="35"/>
      <c r="C10" s="34"/>
      <c r="D10" s="34"/>
      <c r="E10" s="34"/>
      <c r="F10" s="34"/>
      <c r="G10" s="34"/>
      <c r="H10" s="34"/>
      <c r="I10" s="34"/>
      <c r="J10" s="34"/>
      <c r="K10" s="34"/>
      <c r="L10" s="44"/>
      <c r="S10" s="34"/>
      <c r="T10" s="34"/>
      <c r="U10" s="34"/>
      <c r="V10" s="34"/>
      <c r="W10" s="34"/>
      <c r="X10" s="34"/>
      <c r="Y10" s="34"/>
      <c r="Z10" s="34"/>
      <c r="AA10" s="34"/>
      <c r="AB10" s="34"/>
      <c r="AC10" s="34"/>
      <c r="AD10" s="34"/>
      <c r="AE10" s="34"/>
    </row>
    <row r="11" spans="1:46" s="2" customFormat="1" ht="12" customHeight="1">
      <c r="A11" s="34"/>
      <c r="B11" s="35"/>
      <c r="C11" s="34"/>
      <c r="D11" s="29" t="s">
        <v>18</v>
      </c>
      <c r="E11" s="34"/>
      <c r="F11" s="27" t="s">
        <v>1</v>
      </c>
      <c r="G11" s="34"/>
      <c r="H11" s="34"/>
      <c r="I11" s="29" t="s">
        <v>19</v>
      </c>
      <c r="J11" s="27" t="s">
        <v>1</v>
      </c>
      <c r="K11" s="34"/>
      <c r="L11" s="44"/>
      <c r="S11" s="34"/>
      <c r="T11" s="34"/>
      <c r="U11" s="34"/>
      <c r="V11" s="34"/>
      <c r="W11" s="34"/>
      <c r="X11" s="34"/>
      <c r="Y11" s="34"/>
      <c r="Z11" s="34"/>
      <c r="AA11" s="34"/>
      <c r="AB11" s="34"/>
      <c r="AC11" s="34"/>
      <c r="AD11" s="34"/>
      <c r="AE11" s="34"/>
    </row>
    <row r="12" spans="1:46" s="2" customFormat="1" ht="12" customHeight="1">
      <c r="A12" s="34"/>
      <c r="B12" s="35"/>
      <c r="C12" s="34"/>
      <c r="D12" s="29" t="s">
        <v>20</v>
      </c>
      <c r="E12" s="34"/>
      <c r="F12" s="27" t="s">
        <v>21</v>
      </c>
      <c r="G12" s="34"/>
      <c r="H12" s="34"/>
      <c r="I12" s="29" t="s">
        <v>22</v>
      </c>
      <c r="J12" s="57">
        <f>'Rekapitulace stavby'!AN8</f>
        <v>45072</v>
      </c>
      <c r="K12" s="34"/>
      <c r="L12" s="44"/>
      <c r="S12" s="34"/>
      <c r="T12" s="34"/>
      <c r="U12" s="34"/>
      <c r="V12" s="34"/>
      <c r="W12" s="34"/>
      <c r="X12" s="34"/>
      <c r="Y12" s="34"/>
      <c r="Z12" s="34"/>
      <c r="AA12" s="34"/>
      <c r="AB12" s="34"/>
      <c r="AC12" s="34"/>
      <c r="AD12" s="34"/>
      <c r="AE12" s="34"/>
    </row>
    <row r="13" spans="1:46" s="2" customFormat="1" ht="10.9" customHeight="1">
      <c r="A13" s="34"/>
      <c r="B13" s="35"/>
      <c r="C13" s="34"/>
      <c r="D13" s="34"/>
      <c r="E13" s="34"/>
      <c r="F13" s="34"/>
      <c r="G13" s="34"/>
      <c r="H13" s="34"/>
      <c r="I13" s="34"/>
      <c r="J13" s="34"/>
      <c r="K13" s="34"/>
      <c r="L13" s="44"/>
      <c r="S13" s="34"/>
      <c r="T13" s="34"/>
      <c r="U13" s="34"/>
      <c r="V13" s="34"/>
      <c r="W13" s="34"/>
      <c r="X13" s="34"/>
      <c r="Y13" s="34"/>
      <c r="Z13" s="34"/>
      <c r="AA13" s="34"/>
      <c r="AB13" s="34"/>
      <c r="AC13" s="34"/>
      <c r="AD13" s="34"/>
      <c r="AE13" s="34"/>
    </row>
    <row r="14" spans="1:46" s="2" customFormat="1" ht="12" customHeight="1">
      <c r="A14" s="34"/>
      <c r="B14" s="35"/>
      <c r="C14" s="34"/>
      <c r="D14" s="29" t="s">
        <v>23</v>
      </c>
      <c r="E14" s="34"/>
      <c r="F14" s="34"/>
      <c r="G14" s="34"/>
      <c r="H14" s="34"/>
      <c r="I14" s="29" t="s">
        <v>24</v>
      </c>
      <c r="J14" s="27" t="str">
        <f>IF('Rekapitulace stavby'!AN10="","",'Rekapitulace stavby'!AN10)</f>
        <v/>
      </c>
      <c r="K14" s="34"/>
      <c r="L14" s="44"/>
      <c r="S14" s="34"/>
      <c r="T14" s="34"/>
      <c r="U14" s="34"/>
      <c r="V14" s="34"/>
      <c r="W14" s="34"/>
      <c r="X14" s="34"/>
      <c r="Y14" s="34"/>
      <c r="Z14" s="34"/>
      <c r="AA14" s="34"/>
      <c r="AB14" s="34"/>
      <c r="AC14" s="34"/>
      <c r="AD14" s="34"/>
      <c r="AE14" s="34"/>
    </row>
    <row r="15" spans="1:46" s="2" customFormat="1" ht="18" customHeight="1">
      <c r="A15" s="34"/>
      <c r="B15" s="35"/>
      <c r="C15" s="34"/>
      <c r="D15" s="34"/>
      <c r="E15" s="27" t="str">
        <f>IF('Rekapitulace stavby'!E11="","",'Rekapitulace stavby'!E11)</f>
        <v xml:space="preserve"> </v>
      </c>
      <c r="F15" s="34"/>
      <c r="G15" s="34"/>
      <c r="H15" s="34"/>
      <c r="I15" s="29" t="s">
        <v>25</v>
      </c>
      <c r="J15" s="27" t="str">
        <f>IF('Rekapitulace stavby'!AN11="","",'Rekapitulace stavby'!AN11)</f>
        <v/>
      </c>
      <c r="K15" s="34"/>
      <c r="L15" s="44"/>
      <c r="S15" s="34"/>
      <c r="T15" s="34"/>
      <c r="U15" s="34"/>
      <c r="V15" s="34"/>
      <c r="W15" s="34"/>
      <c r="X15" s="34"/>
      <c r="Y15" s="34"/>
      <c r="Z15" s="34"/>
      <c r="AA15" s="34"/>
      <c r="AB15" s="34"/>
      <c r="AC15" s="34"/>
      <c r="AD15" s="34"/>
      <c r="AE15" s="34"/>
    </row>
    <row r="16" spans="1:46" s="2" customFormat="1" ht="6.95" customHeight="1">
      <c r="A16" s="34"/>
      <c r="B16" s="35"/>
      <c r="C16" s="34"/>
      <c r="D16" s="34"/>
      <c r="E16" s="34"/>
      <c r="F16" s="34"/>
      <c r="G16" s="34"/>
      <c r="H16" s="34"/>
      <c r="I16" s="34"/>
      <c r="J16" s="34"/>
      <c r="K16" s="34"/>
      <c r="L16" s="44"/>
      <c r="S16" s="34"/>
      <c r="T16" s="34"/>
      <c r="U16" s="34"/>
      <c r="V16" s="34"/>
      <c r="W16" s="34"/>
      <c r="X16" s="34"/>
      <c r="Y16" s="34"/>
      <c r="Z16" s="34"/>
      <c r="AA16" s="34"/>
      <c r="AB16" s="34"/>
      <c r="AC16" s="34"/>
      <c r="AD16" s="34"/>
      <c r="AE16" s="34"/>
    </row>
    <row r="17" spans="1:31" s="2" customFormat="1" ht="12" customHeight="1">
      <c r="A17" s="34"/>
      <c r="B17" s="35"/>
      <c r="C17" s="34"/>
      <c r="D17" s="29" t="s">
        <v>26</v>
      </c>
      <c r="E17" s="34"/>
      <c r="F17" s="34"/>
      <c r="G17" s="34"/>
      <c r="H17" s="34"/>
      <c r="I17" s="29" t="s">
        <v>24</v>
      </c>
      <c r="J17" s="30" t="str">
        <f>'Rekapitulace stavby'!AN13</f>
        <v>Vyplň údaj</v>
      </c>
      <c r="K17" s="34"/>
      <c r="L17" s="44"/>
      <c r="S17" s="34"/>
      <c r="T17" s="34"/>
      <c r="U17" s="34"/>
      <c r="V17" s="34"/>
      <c r="W17" s="34"/>
      <c r="X17" s="34"/>
      <c r="Y17" s="34"/>
      <c r="Z17" s="34"/>
      <c r="AA17" s="34"/>
      <c r="AB17" s="34"/>
      <c r="AC17" s="34"/>
      <c r="AD17" s="34"/>
      <c r="AE17" s="34"/>
    </row>
    <row r="18" spans="1:31" s="2" customFormat="1" ht="18" customHeight="1">
      <c r="A18" s="34"/>
      <c r="B18" s="35"/>
      <c r="C18" s="34"/>
      <c r="D18" s="34"/>
      <c r="E18" s="291" t="str">
        <f>'Rekapitulace stavby'!E14</f>
        <v>Vyplň údaj</v>
      </c>
      <c r="F18" s="277"/>
      <c r="G18" s="277"/>
      <c r="H18" s="277"/>
      <c r="I18" s="29" t="s">
        <v>25</v>
      </c>
      <c r="J18" s="30" t="str">
        <f>'Rekapitulace stavby'!AN14</f>
        <v>Vyplň údaj</v>
      </c>
      <c r="K18" s="34"/>
      <c r="L18" s="44"/>
      <c r="S18" s="34"/>
      <c r="T18" s="34"/>
      <c r="U18" s="34"/>
      <c r="V18" s="34"/>
      <c r="W18" s="34"/>
      <c r="X18" s="34"/>
      <c r="Y18" s="34"/>
      <c r="Z18" s="34"/>
      <c r="AA18" s="34"/>
      <c r="AB18" s="34"/>
      <c r="AC18" s="34"/>
      <c r="AD18" s="34"/>
      <c r="AE18" s="34"/>
    </row>
    <row r="19" spans="1:31" s="2" customFormat="1" ht="6.95" customHeight="1">
      <c r="A19" s="34"/>
      <c r="B19" s="35"/>
      <c r="C19" s="34"/>
      <c r="D19" s="34"/>
      <c r="E19" s="34"/>
      <c r="F19" s="34"/>
      <c r="G19" s="34"/>
      <c r="H19" s="34"/>
      <c r="I19" s="34"/>
      <c r="J19" s="34"/>
      <c r="K19" s="34"/>
      <c r="L19" s="44"/>
      <c r="S19" s="34"/>
      <c r="T19" s="34"/>
      <c r="U19" s="34"/>
      <c r="V19" s="34"/>
      <c r="W19" s="34"/>
      <c r="X19" s="34"/>
      <c r="Y19" s="34"/>
      <c r="Z19" s="34"/>
      <c r="AA19" s="34"/>
      <c r="AB19" s="34"/>
      <c r="AC19" s="34"/>
      <c r="AD19" s="34"/>
      <c r="AE19" s="34"/>
    </row>
    <row r="20" spans="1:31" s="2" customFormat="1" ht="12" customHeight="1">
      <c r="A20" s="34"/>
      <c r="B20" s="35"/>
      <c r="C20" s="34"/>
      <c r="D20" s="29" t="s">
        <v>28</v>
      </c>
      <c r="E20" s="34"/>
      <c r="F20" s="34"/>
      <c r="G20" s="34"/>
      <c r="H20" s="34"/>
      <c r="I20" s="29" t="s">
        <v>24</v>
      </c>
      <c r="J20" s="27" t="str">
        <f>IF('Rekapitulace stavby'!AN16="","",'Rekapitulace stavby'!AN16)</f>
        <v/>
      </c>
      <c r="K20" s="34"/>
      <c r="L20" s="44"/>
      <c r="S20" s="34"/>
      <c r="T20" s="34"/>
      <c r="U20" s="34"/>
      <c r="V20" s="34"/>
      <c r="W20" s="34"/>
      <c r="X20" s="34"/>
      <c r="Y20" s="34"/>
      <c r="Z20" s="34"/>
      <c r="AA20" s="34"/>
      <c r="AB20" s="34"/>
      <c r="AC20" s="34"/>
      <c r="AD20" s="34"/>
      <c r="AE20" s="34"/>
    </row>
    <row r="21" spans="1:31" s="2" customFormat="1" ht="18" customHeight="1">
      <c r="A21" s="34"/>
      <c r="B21" s="35"/>
      <c r="C21" s="34"/>
      <c r="D21" s="34"/>
      <c r="E21" s="27" t="str">
        <f>IF('Rekapitulace stavby'!E17="","",'Rekapitulace stavby'!E17)</f>
        <v xml:space="preserve"> </v>
      </c>
      <c r="F21" s="34"/>
      <c r="G21" s="34"/>
      <c r="H21" s="34"/>
      <c r="I21" s="29" t="s">
        <v>25</v>
      </c>
      <c r="J21" s="27" t="str">
        <f>IF('Rekapitulace stavby'!AN17="","",'Rekapitulace stavby'!AN17)</f>
        <v/>
      </c>
      <c r="K21" s="34"/>
      <c r="L21" s="44"/>
      <c r="S21" s="34"/>
      <c r="T21" s="34"/>
      <c r="U21" s="34"/>
      <c r="V21" s="34"/>
      <c r="W21" s="34"/>
      <c r="X21" s="34"/>
      <c r="Y21" s="34"/>
      <c r="Z21" s="34"/>
      <c r="AA21" s="34"/>
      <c r="AB21" s="34"/>
      <c r="AC21" s="34"/>
      <c r="AD21" s="34"/>
      <c r="AE21" s="34"/>
    </row>
    <row r="22" spans="1:31" s="2" customFormat="1" ht="6.95" customHeight="1">
      <c r="A22" s="34"/>
      <c r="B22" s="35"/>
      <c r="C22" s="34"/>
      <c r="D22" s="34"/>
      <c r="E22" s="34"/>
      <c r="F22" s="34"/>
      <c r="G22" s="34"/>
      <c r="H22" s="34"/>
      <c r="I22" s="34"/>
      <c r="J22" s="34"/>
      <c r="K22" s="34"/>
      <c r="L22" s="44"/>
      <c r="S22" s="34"/>
      <c r="T22" s="34"/>
      <c r="U22" s="34"/>
      <c r="V22" s="34"/>
      <c r="W22" s="34"/>
      <c r="X22" s="34"/>
      <c r="Y22" s="34"/>
      <c r="Z22" s="34"/>
      <c r="AA22" s="34"/>
      <c r="AB22" s="34"/>
      <c r="AC22" s="34"/>
      <c r="AD22" s="34"/>
      <c r="AE22" s="34"/>
    </row>
    <row r="23" spans="1:31" s="2" customFormat="1" ht="12" customHeight="1">
      <c r="A23" s="34"/>
      <c r="B23" s="35"/>
      <c r="C23" s="34"/>
      <c r="D23" s="29" t="s">
        <v>30</v>
      </c>
      <c r="E23" s="34"/>
      <c r="F23" s="34"/>
      <c r="G23" s="34"/>
      <c r="H23" s="34"/>
      <c r="I23" s="29" t="s">
        <v>24</v>
      </c>
      <c r="J23" s="27" t="str">
        <f>IF('Rekapitulace stavby'!AN19="","",'Rekapitulace stavby'!AN19)</f>
        <v/>
      </c>
      <c r="K23" s="34"/>
      <c r="L23" s="44"/>
      <c r="S23" s="34"/>
      <c r="T23" s="34"/>
      <c r="U23" s="34"/>
      <c r="V23" s="34"/>
      <c r="W23" s="34"/>
      <c r="X23" s="34"/>
      <c r="Y23" s="34"/>
      <c r="Z23" s="34"/>
      <c r="AA23" s="34"/>
      <c r="AB23" s="34"/>
      <c r="AC23" s="34"/>
      <c r="AD23" s="34"/>
      <c r="AE23" s="34"/>
    </row>
    <row r="24" spans="1:31" s="2" customFormat="1" ht="18" customHeight="1">
      <c r="A24" s="34"/>
      <c r="B24" s="35"/>
      <c r="C24" s="34"/>
      <c r="D24" s="34"/>
      <c r="E24" s="27" t="str">
        <f>IF('Rekapitulace stavby'!E20="","",'Rekapitulace stavby'!E20)</f>
        <v xml:space="preserve"> </v>
      </c>
      <c r="F24" s="34"/>
      <c r="G24" s="34"/>
      <c r="H24" s="34"/>
      <c r="I24" s="29" t="s">
        <v>25</v>
      </c>
      <c r="J24" s="27" t="str">
        <f>IF('Rekapitulace stavby'!AN20="","",'Rekapitulace stavby'!AN20)</f>
        <v/>
      </c>
      <c r="K24" s="34"/>
      <c r="L24" s="44"/>
      <c r="S24" s="34"/>
      <c r="T24" s="34"/>
      <c r="U24" s="34"/>
      <c r="V24" s="34"/>
      <c r="W24" s="34"/>
      <c r="X24" s="34"/>
      <c r="Y24" s="34"/>
      <c r="Z24" s="34"/>
      <c r="AA24" s="34"/>
      <c r="AB24" s="34"/>
      <c r="AC24" s="34"/>
      <c r="AD24" s="34"/>
      <c r="AE24" s="34"/>
    </row>
    <row r="25" spans="1:31" s="2" customFormat="1" ht="6.95" customHeight="1">
      <c r="A25" s="34"/>
      <c r="B25" s="35"/>
      <c r="C25" s="34"/>
      <c r="D25" s="34"/>
      <c r="E25" s="34"/>
      <c r="F25" s="34"/>
      <c r="G25" s="34"/>
      <c r="H25" s="34"/>
      <c r="I25" s="34"/>
      <c r="J25" s="34"/>
      <c r="K25" s="34"/>
      <c r="L25" s="44"/>
      <c r="S25" s="34"/>
      <c r="T25" s="34"/>
      <c r="U25" s="34"/>
      <c r="V25" s="34"/>
      <c r="W25" s="34"/>
      <c r="X25" s="34"/>
      <c r="Y25" s="34"/>
      <c r="Z25" s="34"/>
      <c r="AA25" s="34"/>
      <c r="AB25" s="34"/>
      <c r="AC25" s="34"/>
      <c r="AD25" s="34"/>
      <c r="AE25" s="34"/>
    </row>
    <row r="26" spans="1:31" s="2" customFormat="1" ht="12" customHeight="1">
      <c r="A26" s="34"/>
      <c r="B26" s="35"/>
      <c r="C26" s="34"/>
      <c r="D26" s="29" t="s">
        <v>31</v>
      </c>
      <c r="E26" s="34"/>
      <c r="F26" s="34"/>
      <c r="G26" s="34"/>
      <c r="H26" s="34"/>
      <c r="I26" s="34"/>
      <c r="J26" s="34"/>
      <c r="K26" s="34"/>
      <c r="L26" s="44"/>
      <c r="S26" s="34"/>
      <c r="T26" s="34"/>
      <c r="U26" s="34"/>
      <c r="V26" s="34"/>
      <c r="W26" s="34"/>
      <c r="X26" s="34"/>
      <c r="Y26" s="34"/>
      <c r="Z26" s="34"/>
      <c r="AA26" s="34"/>
      <c r="AB26" s="34"/>
      <c r="AC26" s="34"/>
      <c r="AD26" s="34"/>
      <c r="AE26" s="34"/>
    </row>
    <row r="27" spans="1:31" s="8" customFormat="1" ht="16.5" customHeight="1">
      <c r="A27" s="101"/>
      <c r="B27" s="102"/>
      <c r="C27" s="101"/>
      <c r="D27" s="101"/>
      <c r="E27" s="281" t="s">
        <v>1</v>
      </c>
      <c r="F27" s="281"/>
      <c r="G27" s="281"/>
      <c r="H27" s="281"/>
      <c r="I27" s="101"/>
      <c r="J27" s="101"/>
      <c r="K27" s="101"/>
      <c r="L27" s="103"/>
      <c r="S27" s="101"/>
      <c r="T27" s="101"/>
      <c r="U27" s="101"/>
      <c r="V27" s="101"/>
      <c r="W27" s="101"/>
      <c r="X27" s="101"/>
      <c r="Y27" s="101"/>
      <c r="Z27" s="101"/>
      <c r="AA27" s="101"/>
      <c r="AB27" s="101"/>
      <c r="AC27" s="101"/>
      <c r="AD27" s="101"/>
      <c r="AE27" s="101"/>
    </row>
    <row r="28" spans="1:31" s="2" customFormat="1" ht="6.95" customHeight="1">
      <c r="A28" s="34"/>
      <c r="B28" s="35"/>
      <c r="C28" s="34"/>
      <c r="D28" s="34"/>
      <c r="E28" s="34"/>
      <c r="F28" s="34"/>
      <c r="G28" s="34"/>
      <c r="H28" s="34"/>
      <c r="I28" s="34"/>
      <c r="J28" s="34"/>
      <c r="K28" s="34"/>
      <c r="L28" s="44"/>
      <c r="S28" s="34"/>
      <c r="T28" s="34"/>
      <c r="U28" s="34"/>
      <c r="V28" s="34"/>
      <c r="W28" s="34"/>
      <c r="X28" s="34"/>
      <c r="Y28" s="34"/>
      <c r="Z28" s="34"/>
      <c r="AA28" s="34"/>
      <c r="AB28" s="34"/>
      <c r="AC28" s="34"/>
      <c r="AD28" s="34"/>
      <c r="AE28" s="34"/>
    </row>
    <row r="29" spans="1:31" s="2" customFormat="1" ht="6.95" customHeight="1">
      <c r="A29" s="34"/>
      <c r="B29" s="35"/>
      <c r="C29" s="34"/>
      <c r="D29" s="68"/>
      <c r="E29" s="68"/>
      <c r="F29" s="68"/>
      <c r="G29" s="68"/>
      <c r="H29" s="68"/>
      <c r="I29" s="68"/>
      <c r="J29" s="68"/>
      <c r="K29" s="68"/>
      <c r="L29" s="44"/>
      <c r="S29" s="34"/>
      <c r="T29" s="34"/>
      <c r="U29" s="34"/>
      <c r="V29" s="34"/>
      <c r="W29" s="34"/>
      <c r="X29" s="34"/>
      <c r="Y29" s="34"/>
      <c r="Z29" s="34"/>
      <c r="AA29" s="34"/>
      <c r="AB29" s="34"/>
      <c r="AC29" s="34"/>
      <c r="AD29" s="34"/>
      <c r="AE29" s="34"/>
    </row>
    <row r="30" spans="1:31" s="2" customFormat="1" ht="25.35" customHeight="1">
      <c r="A30" s="34"/>
      <c r="B30" s="35"/>
      <c r="C30" s="34"/>
      <c r="D30" s="104" t="s">
        <v>32</v>
      </c>
      <c r="E30" s="34"/>
      <c r="F30" s="34"/>
      <c r="G30" s="34"/>
      <c r="H30" s="34"/>
      <c r="I30" s="34"/>
      <c r="J30" s="73">
        <f>ROUND(J119, 2)</f>
        <v>17020530</v>
      </c>
      <c r="K30" s="34"/>
      <c r="L30" s="44"/>
      <c r="S30" s="34"/>
      <c r="T30" s="34"/>
      <c r="U30" s="34"/>
      <c r="V30" s="34"/>
      <c r="W30" s="34"/>
      <c r="X30" s="34"/>
      <c r="Y30" s="34"/>
      <c r="Z30" s="34"/>
      <c r="AA30" s="34"/>
      <c r="AB30" s="34"/>
      <c r="AC30" s="34"/>
      <c r="AD30" s="34"/>
      <c r="AE30" s="34"/>
    </row>
    <row r="31" spans="1:31" s="2" customFormat="1" ht="6.95" customHeight="1">
      <c r="A31" s="34"/>
      <c r="B31" s="35"/>
      <c r="C31" s="34"/>
      <c r="D31" s="68"/>
      <c r="E31" s="68"/>
      <c r="F31" s="68"/>
      <c r="G31" s="68"/>
      <c r="H31" s="68"/>
      <c r="I31" s="68"/>
      <c r="J31" s="68"/>
      <c r="K31" s="68"/>
      <c r="L31" s="44"/>
      <c r="S31" s="34"/>
      <c r="T31" s="34"/>
      <c r="U31" s="34"/>
      <c r="V31" s="34"/>
      <c r="W31" s="34"/>
      <c r="X31" s="34"/>
      <c r="Y31" s="34"/>
      <c r="Z31" s="34"/>
      <c r="AA31" s="34"/>
      <c r="AB31" s="34"/>
      <c r="AC31" s="34"/>
      <c r="AD31" s="34"/>
      <c r="AE31" s="34"/>
    </row>
    <row r="32" spans="1:31" s="2" customFormat="1" ht="14.45" customHeight="1">
      <c r="A32" s="34"/>
      <c r="B32" s="35"/>
      <c r="C32" s="34"/>
      <c r="D32" s="34"/>
      <c r="E32" s="34"/>
      <c r="F32" s="38" t="s">
        <v>34</v>
      </c>
      <c r="G32" s="34"/>
      <c r="H32" s="34"/>
      <c r="I32" s="38" t="s">
        <v>33</v>
      </c>
      <c r="J32" s="38" t="s">
        <v>35</v>
      </c>
      <c r="K32" s="34"/>
      <c r="L32" s="44"/>
      <c r="S32" s="34"/>
      <c r="T32" s="34"/>
      <c r="U32" s="34"/>
      <c r="V32" s="34"/>
      <c r="W32" s="34"/>
      <c r="X32" s="34"/>
      <c r="Y32" s="34"/>
      <c r="Z32" s="34"/>
      <c r="AA32" s="34"/>
      <c r="AB32" s="34"/>
      <c r="AC32" s="34"/>
      <c r="AD32" s="34"/>
      <c r="AE32" s="34"/>
    </row>
    <row r="33" spans="1:31" s="2" customFormat="1" ht="14.45" customHeight="1">
      <c r="A33" s="34"/>
      <c r="B33" s="35"/>
      <c r="C33" s="34"/>
      <c r="D33" s="105" t="s">
        <v>36</v>
      </c>
      <c r="E33" s="29" t="s">
        <v>37</v>
      </c>
      <c r="F33" s="106">
        <f>ROUND((SUM(BE119:BE432)),  2)</f>
        <v>17020530</v>
      </c>
      <c r="G33" s="34"/>
      <c r="H33" s="34"/>
      <c r="I33" s="107">
        <v>0.21</v>
      </c>
      <c r="J33" s="106">
        <f>ROUND(((SUM(BE119:BE432))*I33),  2)</f>
        <v>3574311.3</v>
      </c>
      <c r="K33" s="34"/>
      <c r="L33" s="44"/>
      <c r="S33" s="34"/>
      <c r="T33" s="34"/>
      <c r="U33" s="34"/>
      <c r="V33" s="34"/>
      <c r="W33" s="34"/>
      <c r="X33" s="34"/>
      <c r="Y33" s="34"/>
      <c r="Z33" s="34"/>
      <c r="AA33" s="34"/>
      <c r="AB33" s="34"/>
      <c r="AC33" s="34"/>
      <c r="AD33" s="34"/>
      <c r="AE33" s="34"/>
    </row>
    <row r="34" spans="1:31" s="2" customFormat="1" ht="14.45" customHeight="1">
      <c r="A34" s="34"/>
      <c r="B34" s="35"/>
      <c r="C34" s="34"/>
      <c r="D34" s="34"/>
      <c r="E34" s="29" t="s">
        <v>38</v>
      </c>
      <c r="F34" s="106">
        <f>ROUND((SUM(BF119:BF432)),  2)</f>
        <v>0</v>
      </c>
      <c r="G34" s="34"/>
      <c r="H34" s="34"/>
      <c r="I34" s="107">
        <v>0.15</v>
      </c>
      <c r="J34" s="106">
        <f>ROUND(((SUM(BF119:BF432))*I34),  2)</f>
        <v>0</v>
      </c>
      <c r="K34" s="34"/>
      <c r="L34" s="44"/>
      <c r="S34" s="34"/>
      <c r="T34" s="34"/>
      <c r="U34" s="34"/>
      <c r="V34" s="34"/>
      <c r="W34" s="34"/>
      <c r="X34" s="34"/>
      <c r="Y34" s="34"/>
      <c r="Z34" s="34"/>
      <c r="AA34" s="34"/>
      <c r="AB34" s="34"/>
      <c r="AC34" s="34"/>
      <c r="AD34" s="34"/>
      <c r="AE34" s="34"/>
    </row>
    <row r="35" spans="1:31" s="2" customFormat="1" ht="14.45" hidden="1" customHeight="1">
      <c r="A35" s="34"/>
      <c r="B35" s="35"/>
      <c r="C35" s="34"/>
      <c r="D35" s="34"/>
      <c r="E35" s="29" t="s">
        <v>39</v>
      </c>
      <c r="F35" s="106">
        <f>ROUND((SUM(BG119:BG432)),  2)</f>
        <v>0</v>
      </c>
      <c r="G35" s="34"/>
      <c r="H35" s="34"/>
      <c r="I35" s="107">
        <v>0.21</v>
      </c>
      <c r="J35" s="106">
        <f>0</f>
        <v>0</v>
      </c>
      <c r="K35" s="34"/>
      <c r="L35" s="44"/>
      <c r="S35" s="34"/>
      <c r="T35" s="34"/>
      <c r="U35" s="34"/>
      <c r="V35" s="34"/>
      <c r="W35" s="34"/>
      <c r="X35" s="34"/>
      <c r="Y35" s="34"/>
      <c r="Z35" s="34"/>
      <c r="AA35" s="34"/>
      <c r="AB35" s="34"/>
      <c r="AC35" s="34"/>
      <c r="AD35" s="34"/>
      <c r="AE35" s="34"/>
    </row>
    <row r="36" spans="1:31" s="2" customFormat="1" ht="14.45" hidden="1" customHeight="1">
      <c r="A36" s="34"/>
      <c r="B36" s="35"/>
      <c r="C36" s="34"/>
      <c r="D36" s="34"/>
      <c r="E36" s="29" t="s">
        <v>40</v>
      </c>
      <c r="F36" s="106">
        <f>ROUND((SUM(BH119:BH432)),  2)</f>
        <v>0</v>
      </c>
      <c r="G36" s="34"/>
      <c r="H36" s="34"/>
      <c r="I36" s="107">
        <v>0.15</v>
      </c>
      <c r="J36" s="106">
        <f>0</f>
        <v>0</v>
      </c>
      <c r="K36" s="34"/>
      <c r="L36" s="44"/>
      <c r="S36" s="34"/>
      <c r="T36" s="34"/>
      <c r="U36" s="34"/>
      <c r="V36" s="34"/>
      <c r="W36" s="34"/>
      <c r="X36" s="34"/>
      <c r="Y36" s="34"/>
      <c r="Z36" s="34"/>
      <c r="AA36" s="34"/>
      <c r="AB36" s="34"/>
      <c r="AC36" s="34"/>
      <c r="AD36" s="34"/>
      <c r="AE36" s="34"/>
    </row>
    <row r="37" spans="1:31" s="2" customFormat="1" ht="14.45" hidden="1" customHeight="1">
      <c r="A37" s="34"/>
      <c r="B37" s="35"/>
      <c r="C37" s="34"/>
      <c r="D37" s="34"/>
      <c r="E37" s="29" t="s">
        <v>41</v>
      </c>
      <c r="F37" s="106">
        <f>ROUND((SUM(BI119:BI432)),  2)</f>
        <v>0</v>
      </c>
      <c r="G37" s="34"/>
      <c r="H37" s="34"/>
      <c r="I37" s="107">
        <v>0</v>
      </c>
      <c r="J37" s="106">
        <f>0</f>
        <v>0</v>
      </c>
      <c r="K37" s="34"/>
      <c r="L37" s="44"/>
      <c r="S37" s="34"/>
      <c r="T37" s="34"/>
      <c r="U37" s="34"/>
      <c r="V37" s="34"/>
      <c r="W37" s="34"/>
      <c r="X37" s="34"/>
      <c r="Y37" s="34"/>
      <c r="Z37" s="34"/>
      <c r="AA37" s="34"/>
      <c r="AB37" s="34"/>
      <c r="AC37" s="34"/>
      <c r="AD37" s="34"/>
      <c r="AE37" s="34"/>
    </row>
    <row r="38" spans="1:31" s="2" customFormat="1" ht="6.95" customHeight="1">
      <c r="A38" s="34"/>
      <c r="B38" s="35"/>
      <c r="C38" s="34"/>
      <c r="D38" s="34"/>
      <c r="E38" s="34"/>
      <c r="F38" s="34"/>
      <c r="G38" s="34"/>
      <c r="H38" s="34"/>
      <c r="I38" s="34"/>
      <c r="J38" s="34"/>
      <c r="K38" s="34"/>
      <c r="L38" s="44"/>
      <c r="S38" s="34"/>
      <c r="T38" s="34"/>
      <c r="U38" s="34"/>
      <c r="V38" s="34"/>
      <c r="W38" s="34"/>
      <c r="X38" s="34"/>
      <c r="Y38" s="34"/>
      <c r="Z38" s="34"/>
      <c r="AA38" s="34"/>
      <c r="AB38" s="34"/>
      <c r="AC38" s="34"/>
      <c r="AD38" s="34"/>
      <c r="AE38" s="34"/>
    </row>
    <row r="39" spans="1:31" s="2" customFormat="1" ht="25.35" customHeight="1">
      <c r="A39" s="34"/>
      <c r="B39" s="35"/>
      <c r="C39" s="108"/>
      <c r="D39" s="109" t="s">
        <v>42</v>
      </c>
      <c r="E39" s="62"/>
      <c r="F39" s="62"/>
      <c r="G39" s="110" t="s">
        <v>43</v>
      </c>
      <c r="H39" s="111" t="s">
        <v>44</v>
      </c>
      <c r="I39" s="62"/>
      <c r="J39" s="112">
        <f>SUM(J30:J37)</f>
        <v>20594841.300000001</v>
      </c>
      <c r="K39" s="113"/>
      <c r="L39" s="44"/>
      <c r="S39" s="34"/>
      <c r="T39" s="34"/>
      <c r="U39" s="34"/>
      <c r="V39" s="34"/>
      <c r="W39" s="34"/>
      <c r="X39" s="34"/>
      <c r="Y39" s="34"/>
      <c r="Z39" s="34"/>
      <c r="AA39" s="34"/>
      <c r="AB39" s="34"/>
      <c r="AC39" s="34"/>
      <c r="AD39" s="34"/>
      <c r="AE39" s="34"/>
    </row>
    <row r="40" spans="1:31" s="2" customFormat="1" ht="14.45" customHeight="1">
      <c r="A40" s="34"/>
      <c r="B40" s="35"/>
      <c r="C40" s="34"/>
      <c r="D40" s="34"/>
      <c r="E40" s="34"/>
      <c r="F40" s="34"/>
      <c r="G40" s="34"/>
      <c r="H40" s="34"/>
      <c r="I40" s="34"/>
      <c r="J40" s="34"/>
      <c r="K40" s="34"/>
      <c r="L40" s="44"/>
      <c r="S40" s="34"/>
      <c r="T40" s="34"/>
      <c r="U40" s="34"/>
      <c r="V40" s="34"/>
      <c r="W40" s="34"/>
      <c r="X40" s="34"/>
      <c r="Y40" s="34"/>
      <c r="Z40" s="34"/>
      <c r="AA40" s="34"/>
      <c r="AB40" s="34"/>
      <c r="AC40" s="34"/>
      <c r="AD40" s="34"/>
      <c r="AE40" s="34"/>
    </row>
    <row r="41" spans="1:31" s="1" customFormat="1" ht="14.45" customHeight="1">
      <c r="B41" s="22"/>
      <c r="L41" s="22"/>
    </row>
    <row r="42" spans="1:31" s="1" customFormat="1" ht="14.45" customHeight="1">
      <c r="B42" s="22"/>
      <c r="L42" s="22"/>
    </row>
    <row r="43" spans="1:31" s="1" customFormat="1" ht="14.45" customHeight="1">
      <c r="B43" s="22"/>
      <c r="L43" s="22"/>
    </row>
    <row r="44" spans="1:31" s="1" customFormat="1" ht="14.45" customHeight="1">
      <c r="B44" s="22"/>
      <c r="L44" s="22"/>
    </row>
    <row r="45" spans="1:31" s="1" customFormat="1" ht="14.45" customHeight="1">
      <c r="B45" s="22"/>
      <c r="L45" s="22"/>
    </row>
    <row r="46" spans="1:31" s="1" customFormat="1" ht="14.45" customHeight="1">
      <c r="B46" s="22"/>
      <c r="L46" s="22"/>
    </row>
    <row r="47" spans="1:31" s="1" customFormat="1" ht="14.45" customHeight="1">
      <c r="B47" s="22"/>
      <c r="L47" s="22"/>
    </row>
    <row r="48" spans="1:31" s="1" customFormat="1" ht="14.45" customHeight="1">
      <c r="B48" s="22"/>
      <c r="L48" s="22"/>
    </row>
    <row r="49" spans="1:31" s="1" customFormat="1" ht="14.45" customHeight="1">
      <c r="B49" s="22"/>
      <c r="L49" s="22"/>
    </row>
    <row r="50" spans="1:31" s="2" customFormat="1" ht="14.45" customHeight="1">
      <c r="B50" s="44"/>
      <c r="D50" s="45" t="s">
        <v>45</v>
      </c>
      <c r="E50" s="46"/>
      <c r="F50" s="46"/>
      <c r="G50" s="45" t="s">
        <v>46</v>
      </c>
      <c r="H50" s="46"/>
      <c r="I50" s="46"/>
      <c r="J50" s="46"/>
      <c r="K50" s="46"/>
      <c r="L50" s="44"/>
    </row>
    <row r="51" spans="1:31">
      <c r="B51" s="22"/>
      <c r="L51" s="22"/>
    </row>
    <row r="52" spans="1:31">
      <c r="B52" s="22"/>
      <c r="L52" s="22"/>
    </row>
    <row r="53" spans="1:31">
      <c r="B53" s="22"/>
      <c r="L53" s="22"/>
    </row>
    <row r="54" spans="1:31">
      <c r="B54" s="22"/>
      <c r="L54" s="22"/>
    </row>
    <row r="55" spans="1:31">
      <c r="B55" s="22"/>
      <c r="L55" s="22"/>
    </row>
    <row r="56" spans="1:31">
      <c r="B56" s="22"/>
      <c r="L56" s="22"/>
    </row>
    <row r="57" spans="1:31">
      <c r="B57" s="22"/>
      <c r="L57" s="22"/>
    </row>
    <row r="58" spans="1:31">
      <c r="B58" s="22"/>
      <c r="L58" s="22"/>
    </row>
    <row r="59" spans="1:31">
      <c r="B59" s="22"/>
      <c r="L59" s="22"/>
    </row>
    <row r="60" spans="1:31">
      <c r="B60" s="22"/>
      <c r="L60" s="22"/>
    </row>
    <row r="61" spans="1:31" s="2" customFormat="1" ht="12.75">
      <c r="A61" s="34"/>
      <c r="B61" s="35"/>
      <c r="C61" s="34"/>
      <c r="D61" s="47" t="s">
        <v>47</v>
      </c>
      <c r="E61" s="37"/>
      <c r="F61" s="114" t="s">
        <v>48</v>
      </c>
      <c r="G61" s="47" t="s">
        <v>47</v>
      </c>
      <c r="H61" s="37"/>
      <c r="I61" s="37"/>
      <c r="J61" s="115" t="s">
        <v>48</v>
      </c>
      <c r="K61" s="37"/>
      <c r="L61" s="44"/>
      <c r="S61" s="34"/>
      <c r="T61" s="34"/>
      <c r="U61" s="34"/>
      <c r="V61" s="34"/>
      <c r="W61" s="34"/>
      <c r="X61" s="34"/>
      <c r="Y61" s="34"/>
      <c r="Z61" s="34"/>
      <c r="AA61" s="34"/>
      <c r="AB61" s="34"/>
      <c r="AC61" s="34"/>
      <c r="AD61" s="34"/>
      <c r="AE61" s="34"/>
    </row>
    <row r="62" spans="1:31">
      <c r="B62" s="22"/>
      <c r="L62" s="22"/>
    </row>
    <row r="63" spans="1:31">
      <c r="B63" s="22"/>
      <c r="L63" s="22"/>
    </row>
    <row r="64" spans="1:31">
      <c r="B64" s="22"/>
      <c r="L64" s="22"/>
    </row>
    <row r="65" spans="1:31" s="2" customFormat="1" ht="12.75">
      <c r="A65" s="34"/>
      <c r="B65" s="35"/>
      <c r="C65" s="34"/>
      <c r="D65" s="45" t="s">
        <v>49</v>
      </c>
      <c r="E65" s="48"/>
      <c r="F65" s="48"/>
      <c r="G65" s="45" t="s">
        <v>50</v>
      </c>
      <c r="H65" s="48"/>
      <c r="I65" s="48"/>
      <c r="J65" s="48"/>
      <c r="K65" s="48"/>
      <c r="L65" s="44"/>
      <c r="S65" s="34"/>
      <c r="T65" s="34"/>
      <c r="U65" s="34"/>
      <c r="V65" s="34"/>
      <c r="W65" s="34"/>
      <c r="X65" s="34"/>
      <c r="Y65" s="34"/>
      <c r="Z65" s="34"/>
      <c r="AA65" s="34"/>
      <c r="AB65" s="34"/>
      <c r="AC65" s="34"/>
      <c r="AD65" s="34"/>
      <c r="AE65" s="34"/>
    </row>
    <row r="66" spans="1:31">
      <c r="B66" s="22"/>
      <c r="L66" s="22"/>
    </row>
    <row r="67" spans="1:31">
      <c r="B67" s="22"/>
      <c r="L67" s="22"/>
    </row>
    <row r="68" spans="1:31">
      <c r="B68" s="22"/>
      <c r="L68" s="22"/>
    </row>
    <row r="69" spans="1:31">
      <c r="B69" s="22"/>
      <c r="L69" s="22"/>
    </row>
    <row r="70" spans="1:31">
      <c r="B70" s="22"/>
      <c r="L70" s="22"/>
    </row>
    <row r="71" spans="1:31">
      <c r="B71" s="22"/>
      <c r="L71" s="22"/>
    </row>
    <row r="72" spans="1:31">
      <c r="B72" s="22"/>
      <c r="L72" s="22"/>
    </row>
    <row r="73" spans="1:31">
      <c r="B73" s="22"/>
      <c r="L73" s="22"/>
    </row>
    <row r="74" spans="1:31">
      <c r="B74" s="22"/>
      <c r="L74" s="22"/>
    </row>
    <row r="75" spans="1:31">
      <c r="B75" s="22"/>
      <c r="L75" s="22"/>
    </row>
    <row r="76" spans="1:31" s="2" customFormat="1" ht="12.75">
      <c r="A76" s="34"/>
      <c r="B76" s="35"/>
      <c r="C76" s="34"/>
      <c r="D76" s="47" t="s">
        <v>47</v>
      </c>
      <c r="E76" s="37"/>
      <c r="F76" s="114" t="s">
        <v>48</v>
      </c>
      <c r="G76" s="47" t="s">
        <v>47</v>
      </c>
      <c r="H76" s="37"/>
      <c r="I76" s="37"/>
      <c r="J76" s="115" t="s">
        <v>48</v>
      </c>
      <c r="K76" s="37"/>
      <c r="L76" s="44"/>
      <c r="S76" s="34"/>
      <c r="T76" s="34"/>
      <c r="U76" s="34"/>
      <c r="V76" s="34"/>
      <c r="W76" s="34"/>
      <c r="X76" s="34"/>
      <c r="Y76" s="34"/>
      <c r="Z76" s="34"/>
      <c r="AA76" s="34"/>
      <c r="AB76" s="34"/>
      <c r="AC76" s="34"/>
      <c r="AD76" s="34"/>
      <c r="AE76" s="34"/>
    </row>
    <row r="77" spans="1:31" s="2" customFormat="1" ht="14.45" customHeight="1">
      <c r="A77" s="34"/>
      <c r="B77" s="49"/>
      <c r="C77" s="50"/>
      <c r="D77" s="50"/>
      <c r="E77" s="50"/>
      <c r="F77" s="50"/>
      <c r="G77" s="50"/>
      <c r="H77" s="50"/>
      <c r="I77" s="50"/>
      <c r="J77" s="50"/>
      <c r="K77" s="50"/>
      <c r="L77" s="44"/>
      <c r="S77" s="34"/>
      <c r="T77" s="34"/>
      <c r="U77" s="34"/>
      <c r="V77" s="34"/>
      <c r="W77" s="34"/>
      <c r="X77" s="34"/>
      <c r="Y77" s="34"/>
      <c r="Z77" s="34"/>
      <c r="AA77" s="34"/>
      <c r="AB77" s="34"/>
      <c r="AC77" s="34"/>
      <c r="AD77" s="34"/>
      <c r="AE77" s="34"/>
    </row>
    <row r="81" spans="1:47" s="2" customFormat="1" ht="6.95" customHeight="1">
      <c r="A81" s="34"/>
      <c r="B81" s="51"/>
      <c r="C81" s="52"/>
      <c r="D81" s="52"/>
      <c r="E81" s="52"/>
      <c r="F81" s="52"/>
      <c r="G81" s="52"/>
      <c r="H81" s="52"/>
      <c r="I81" s="52"/>
      <c r="J81" s="52"/>
      <c r="K81" s="52"/>
      <c r="L81" s="44"/>
      <c r="S81" s="34"/>
      <c r="T81" s="34"/>
      <c r="U81" s="34"/>
      <c r="V81" s="34"/>
      <c r="W81" s="34"/>
      <c r="X81" s="34"/>
      <c r="Y81" s="34"/>
      <c r="Z81" s="34"/>
      <c r="AA81" s="34"/>
      <c r="AB81" s="34"/>
      <c r="AC81" s="34"/>
      <c r="AD81" s="34"/>
      <c r="AE81" s="34"/>
    </row>
    <row r="82" spans="1:47" s="2" customFormat="1" ht="24.95" customHeight="1">
      <c r="A82" s="34"/>
      <c r="B82" s="35"/>
      <c r="C82" s="23" t="s">
        <v>129</v>
      </c>
      <c r="D82" s="34"/>
      <c r="E82" s="34"/>
      <c r="F82" s="34"/>
      <c r="G82" s="34"/>
      <c r="H82" s="34"/>
      <c r="I82" s="34"/>
      <c r="J82" s="34"/>
      <c r="K82" s="34"/>
      <c r="L82" s="44"/>
      <c r="S82" s="34"/>
      <c r="T82" s="34"/>
      <c r="U82" s="34"/>
      <c r="V82" s="34"/>
      <c r="W82" s="34"/>
      <c r="X82" s="34"/>
      <c r="Y82" s="34"/>
      <c r="Z82" s="34"/>
      <c r="AA82" s="34"/>
      <c r="AB82" s="34"/>
      <c r="AC82" s="34"/>
      <c r="AD82" s="34"/>
      <c r="AE82" s="34"/>
    </row>
    <row r="83" spans="1:47" s="2" customFormat="1" ht="6.95" customHeight="1">
      <c r="A83" s="34"/>
      <c r="B83" s="35"/>
      <c r="C83" s="34"/>
      <c r="D83" s="34"/>
      <c r="E83" s="34"/>
      <c r="F83" s="34"/>
      <c r="G83" s="34"/>
      <c r="H83" s="34"/>
      <c r="I83" s="34"/>
      <c r="J83" s="34"/>
      <c r="K83" s="34"/>
      <c r="L83" s="44"/>
      <c r="S83" s="34"/>
      <c r="T83" s="34"/>
      <c r="U83" s="34"/>
      <c r="V83" s="34"/>
      <c r="W83" s="34"/>
      <c r="X83" s="34"/>
      <c r="Y83" s="34"/>
      <c r="Z83" s="34"/>
      <c r="AA83" s="34"/>
      <c r="AB83" s="34"/>
      <c r="AC83" s="34"/>
      <c r="AD83" s="34"/>
      <c r="AE83" s="34"/>
    </row>
    <row r="84" spans="1:47" s="2" customFormat="1" ht="12" customHeight="1">
      <c r="A84" s="34"/>
      <c r="B84" s="35"/>
      <c r="C84" s="29" t="s">
        <v>16</v>
      </c>
      <c r="D84" s="34"/>
      <c r="E84" s="34"/>
      <c r="F84" s="34"/>
      <c r="G84" s="34"/>
      <c r="H84" s="34"/>
      <c r="I84" s="34"/>
      <c r="J84" s="34"/>
      <c r="K84" s="34"/>
      <c r="L84" s="44"/>
      <c r="S84" s="34"/>
      <c r="T84" s="34"/>
      <c r="U84" s="34"/>
      <c r="V84" s="34"/>
      <c r="W84" s="34"/>
      <c r="X84" s="34"/>
      <c r="Y84" s="34"/>
      <c r="Z84" s="34"/>
      <c r="AA84" s="34"/>
      <c r="AB84" s="34"/>
      <c r="AC84" s="34"/>
      <c r="AD84" s="34"/>
      <c r="AE84" s="34"/>
    </row>
    <row r="85" spans="1:47" s="2" customFormat="1" ht="16.5" customHeight="1">
      <c r="A85" s="34"/>
      <c r="B85" s="35"/>
      <c r="C85" s="34"/>
      <c r="D85" s="34"/>
      <c r="E85" s="289" t="str">
        <f>E7</f>
        <v>Oprava kolejí výhybek a nástupišť v žst. Strážnice</v>
      </c>
      <c r="F85" s="290"/>
      <c r="G85" s="290"/>
      <c r="H85" s="290"/>
      <c r="I85" s="34"/>
      <c r="J85" s="34"/>
      <c r="K85" s="34"/>
      <c r="L85" s="44"/>
      <c r="S85" s="34"/>
      <c r="T85" s="34"/>
      <c r="U85" s="34"/>
      <c r="V85" s="34"/>
      <c r="W85" s="34"/>
      <c r="X85" s="34"/>
      <c r="Y85" s="34"/>
      <c r="Z85" s="34"/>
      <c r="AA85" s="34"/>
      <c r="AB85" s="34"/>
      <c r="AC85" s="34"/>
      <c r="AD85" s="34"/>
      <c r="AE85" s="34"/>
    </row>
    <row r="86" spans="1:47" s="2" customFormat="1" ht="12" customHeight="1">
      <c r="A86" s="34"/>
      <c r="B86" s="35"/>
      <c r="C86" s="29" t="s">
        <v>127</v>
      </c>
      <c r="D86" s="34"/>
      <c r="E86" s="34"/>
      <c r="F86" s="34"/>
      <c r="G86" s="34"/>
      <c r="H86" s="34"/>
      <c r="I86" s="34"/>
      <c r="J86" s="34"/>
      <c r="K86" s="34"/>
      <c r="L86" s="44"/>
      <c r="S86" s="34"/>
      <c r="T86" s="34"/>
      <c r="U86" s="34"/>
      <c r="V86" s="34"/>
      <c r="W86" s="34"/>
      <c r="X86" s="34"/>
      <c r="Y86" s="34"/>
      <c r="Z86" s="34"/>
      <c r="AA86" s="34"/>
      <c r="AB86" s="34"/>
      <c r="AC86" s="34"/>
      <c r="AD86" s="34"/>
      <c r="AE86" s="34"/>
    </row>
    <row r="87" spans="1:47" s="2" customFormat="1" ht="16.5" customHeight="1">
      <c r="A87" s="34"/>
      <c r="B87" s="35"/>
      <c r="C87" s="34"/>
      <c r="D87" s="34"/>
      <c r="E87" s="285" t="str">
        <f>E9</f>
        <v>SO 101.1 - Železniční svršek</v>
      </c>
      <c r="F87" s="288"/>
      <c r="G87" s="288"/>
      <c r="H87" s="288"/>
      <c r="I87" s="34"/>
      <c r="J87" s="34"/>
      <c r="K87" s="34"/>
      <c r="L87" s="44"/>
      <c r="S87" s="34"/>
      <c r="T87" s="34"/>
      <c r="U87" s="34"/>
      <c r="V87" s="34"/>
      <c r="W87" s="34"/>
      <c r="X87" s="34"/>
      <c r="Y87" s="34"/>
      <c r="Z87" s="34"/>
      <c r="AA87" s="34"/>
      <c r="AB87" s="34"/>
      <c r="AC87" s="34"/>
      <c r="AD87" s="34"/>
      <c r="AE87" s="34"/>
    </row>
    <row r="88" spans="1:47" s="2" customFormat="1" ht="6.95" customHeight="1">
      <c r="A88" s="34"/>
      <c r="B88" s="35"/>
      <c r="C88" s="34"/>
      <c r="D88" s="34"/>
      <c r="E88" s="34"/>
      <c r="F88" s="34"/>
      <c r="G88" s="34"/>
      <c r="H88" s="34"/>
      <c r="I88" s="34"/>
      <c r="J88" s="34"/>
      <c r="K88" s="34"/>
      <c r="L88" s="44"/>
      <c r="S88" s="34"/>
      <c r="T88" s="34"/>
      <c r="U88" s="34"/>
      <c r="V88" s="34"/>
      <c r="W88" s="34"/>
      <c r="X88" s="34"/>
      <c r="Y88" s="34"/>
      <c r="Z88" s="34"/>
      <c r="AA88" s="34"/>
      <c r="AB88" s="34"/>
      <c r="AC88" s="34"/>
      <c r="AD88" s="34"/>
      <c r="AE88" s="34"/>
    </row>
    <row r="89" spans="1:47" s="2" customFormat="1" ht="12" customHeight="1">
      <c r="A89" s="34"/>
      <c r="B89" s="35"/>
      <c r="C89" s="29" t="s">
        <v>20</v>
      </c>
      <c r="D89" s="34"/>
      <c r="E89" s="34"/>
      <c r="F89" s="27" t="str">
        <f>F12</f>
        <v xml:space="preserve"> </v>
      </c>
      <c r="G89" s="34"/>
      <c r="H89" s="34"/>
      <c r="I89" s="29" t="s">
        <v>22</v>
      </c>
      <c r="J89" s="57">
        <f>IF(J12="","",J12)</f>
        <v>45072</v>
      </c>
      <c r="K89" s="34"/>
      <c r="L89" s="44"/>
      <c r="S89" s="34"/>
      <c r="T89" s="34"/>
      <c r="U89" s="34"/>
      <c r="V89" s="34"/>
      <c r="W89" s="34"/>
      <c r="X89" s="34"/>
      <c r="Y89" s="34"/>
      <c r="Z89" s="34"/>
      <c r="AA89" s="34"/>
      <c r="AB89" s="34"/>
      <c r="AC89" s="34"/>
      <c r="AD89" s="34"/>
      <c r="AE89" s="34"/>
    </row>
    <row r="90" spans="1:47" s="2" customFormat="1" ht="6.95" customHeight="1">
      <c r="A90" s="34"/>
      <c r="B90" s="35"/>
      <c r="C90" s="34"/>
      <c r="D90" s="34"/>
      <c r="E90" s="34"/>
      <c r="F90" s="34"/>
      <c r="G90" s="34"/>
      <c r="H90" s="34"/>
      <c r="I90" s="34"/>
      <c r="J90" s="34"/>
      <c r="K90" s="34"/>
      <c r="L90" s="44"/>
      <c r="S90" s="34"/>
      <c r="T90" s="34"/>
      <c r="U90" s="34"/>
      <c r="V90" s="34"/>
      <c r="W90" s="34"/>
      <c r="X90" s="34"/>
      <c r="Y90" s="34"/>
      <c r="Z90" s="34"/>
      <c r="AA90" s="34"/>
      <c r="AB90" s="34"/>
      <c r="AC90" s="34"/>
      <c r="AD90" s="34"/>
      <c r="AE90" s="34"/>
    </row>
    <row r="91" spans="1:47" s="2" customFormat="1" ht="15.2" customHeight="1">
      <c r="A91" s="34"/>
      <c r="B91" s="35"/>
      <c r="C91" s="29" t="s">
        <v>23</v>
      </c>
      <c r="D91" s="34"/>
      <c r="E91" s="34"/>
      <c r="F91" s="27" t="str">
        <f>E15</f>
        <v xml:space="preserve"> </v>
      </c>
      <c r="G91" s="34"/>
      <c r="H91" s="34"/>
      <c r="I91" s="29" t="s">
        <v>28</v>
      </c>
      <c r="J91" s="32" t="str">
        <f>E21</f>
        <v xml:space="preserve"> </v>
      </c>
      <c r="K91" s="34"/>
      <c r="L91" s="44"/>
      <c r="S91" s="34"/>
      <c r="T91" s="34"/>
      <c r="U91" s="34"/>
      <c r="V91" s="34"/>
      <c r="W91" s="34"/>
      <c r="X91" s="34"/>
      <c r="Y91" s="34"/>
      <c r="Z91" s="34"/>
      <c r="AA91" s="34"/>
      <c r="AB91" s="34"/>
      <c r="AC91" s="34"/>
      <c r="AD91" s="34"/>
      <c r="AE91" s="34"/>
    </row>
    <row r="92" spans="1:47" s="2" customFormat="1" ht="15.2" customHeight="1">
      <c r="A92" s="34"/>
      <c r="B92" s="35"/>
      <c r="C92" s="29" t="s">
        <v>26</v>
      </c>
      <c r="D92" s="34"/>
      <c r="E92" s="34"/>
      <c r="F92" s="27" t="str">
        <f>IF(E18="","",E18)</f>
        <v>Vyplň údaj</v>
      </c>
      <c r="G92" s="34"/>
      <c r="H92" s="34"/>
      <c r="I92" s="29" t="s">
        <v>30</v>
      </c>
      <c r="J92" s="32" t="str">
        <f>E24</f>
        <v xml:space="preserve"> </v>
      </c>
      <c r="K92" s="34"/>
      <c r="L92" s="44"/>
      <c r="S92" s="34"/>
      <c r="T92" s="34"/>
      <c r="U92" s="34"/>
      <c r="V92" s="34"/>
      <c r="W92" s="34"/>
      <c r="X92" s="34"/>
      <c r="Y92" s="34"/>
      <c r="Z92" s="34"/>
      <c r="AA92" s="34"/>
      <c r="AB92" s="34"/>
      <c r="AC92" s="34"/>
      <c r="AD92" s="34"/>
      <c r="AE92" s="34"/>
    </row>
    <row r="93" spans="1:47" s="2" customFormat="1" ht="10.35" customHeight="1">
      <c r="A93" s="34"/>
      <c r="B93" s="35"/>
      <c r="C93" s="34"/>
      <c r="D93" s="34"/>
      <c r="E93" s="34"/>
      <c r="F93" s="34"/>
      <c r="G93" s="34"/>
      <c r="H93" s="34"/>
      <c r="I93" s="34"/>
      <c r="J93" s="34"/>
      <c r="K93" s="34"/>
      <c r="L93" s="44"/>
      <c r="S93" s="34"/>
      <c r="T93" s="34"/>
      <c r="U93" s="34"/>
      <c r="V93" s="34"/>
      <c r="W93" s="34"/>
      <c r="X93" s="34"/>
      <c r="Y93" s="34"/>
      <c r="Z93" s="34"/>
      <c r="AA93" s="34"/>
      <c r="AB93" s="34"/>
      <c r="AC93" s="34"/>
      <c r="AD93" s="34"/>
      <c r="AE93" s="34"/>
    </row>
    <row r="94" spans="1:47" s="2" customFormat="1" ht="29.25" customHeight="1">
      <c r="A94" s="34"/>
      <c r="B94" s="35"/>
      <c r="C94" s="116" t="s">
        <v>130</v>
      </c>
      <c r="D94" s="108"/>
      <c r="E94" s="108"/>
      <c r="F94" s="108"/>
      <c r="G94" s="108"/>
      <c r="H94" s="108"/>
      <c r="I94" s="108"/>
      <c r="J94" s="117" t="s">
        <v>131</v>
      </c>
      <c r="K94" s="108"/>
      <c r="L94" s="44"/>
      <c r="S94" s="34"/>
      <c r="T94" s="34"/>
      <c r="U94" s="34"/>
      <c r="V94" s="34"/>
      <c r="W94" s="34"/>
      <c r="X94" s="34"/>
      <c r="Y94" s="34"/>
      <c r="Z94" s="34"/>
      <c r="AA94" s="34"/>
      <c r="AB94" s="34"/>
      <c r="AC94" s="34"/>
      <c r="AD94" s="34"/>
      <c r="AE94" s="34"/>
    </row>
    <row r="95" spans="1:47" s="2" customFormat="1" ht="10.35" customHeight="1">
      <c r="A95" s="34"/>
      <c r="B95" s="35"/>
      <c r="C95" s="34"/>
      <c r="D95" s="34"/>
      <c r="E95" s="34"/>
      <c r="F95" s="34"/>
      <c r="G95" s="34"/>
      <c r="H95" s="34"/>
      <c r="I95" s="34"/>
      <c r="J95" s="34"/>
      <c r="K95" s="34"/>
      <c r="L95" s="44"/>
      <c r="S95" s="34"/>
      <c r="T95" s="34"/>
      <c r="U95" s="34"/>
      <c r="V95" s="34"/>
      <c r="W95" s="34"/>
      <c r="X95" s="34"/>
      <c r="Y95" s="34"/>
      <c r="Z95" s="34"/>
      <c r="AA95" s="34"/>
      <c r="AB95" s="34"/>
      <c r="AC95" s="34"/>
      <c r="AD95" s="34"/>
      <c r="AE95" s="34"/>
    </row>
    <row r="96" spans="1:47" s="2" customFormat="1" ht="22.9" customHeight="1">
      <c r="A96" s="34"/>
      <c r="B96" s="35"/>
      <c r="C96" s="118" t="s">
        <v>132</v>
      </c>
      <c r="D96" s="34"/>
      <c r="E96" s="34"/>
      <c r="F96" s="34"/>
      <c r="G96" s="34"/>
      <c r="H96" s="34"/>
      <c r="I96" s="34"/>
      <c r="J96" s="73">
        <f>J119</f>
        <v>17020530</v>
      </c>
      <c r="K96" s="34"/>
      <c r="L96" s="44"/>
      <c r="S96" s="34"/>
      <c r="T96" s="34"/>
      <c r="U96" s="34"/>
      <c r="V96" s="34"/>
      <c r="W96" s="34"/>
      <c r="X96" s="34"/>
      <c r="Y96" s="34"/>
      <c r="Z96" s="34"/>
      <c r="AA96" s="34"/>
      <c r="AB96" s="34"/>
      <c r="AC96" s="34"/>
      <c r="AD96" s="34"/>
      <c r="AE96" s="34"/>
      <c r="AU96" s="19" t="s">
        <v>133</v>
      </c>
    </row>
    <row r="97" spans="1:31" s="9" customFormat="1" ht="24.95" customHeight="1">
      <c r="B97" s="119"/>
      <c r="D97" s="120" t="s">
        <v>134</v>
      </c>
      <c r="E97" s="121"/>
      <c r="F97" s="121"/>
      <c r="G97" s="121"/>
      <c r="H97" s="121"/>
      <c r="I97" s="121"/>
      <c r="J97" s="122">
        <f>J120</f>
        <v>17020530</v>
      </c>
      <c r="L97" s="119"/>
    </row>
    <row r="98" spans="1:31" s="10" customFormat="1" ht="19.899999999999999" customHeight="1">
      <c r="B98" s="123"/>
      <c r="D98" s="124" t="s">
        <v>135</v>
      </c>
      <c r="E98" s="125"/>
      <c r="F98" s="125"/>
      <c r="G98" s="125"/>
      <c r="H98" s="125"/>
      <c r="I98" s="125"/>
      <c r="J98" s="126">
        <f>J121</f>
        <v>17020530</v>
      </c>
      <c r="L98" s="123"/>
    </row>
    <row r="99" spans="1:31" s="9" customFormat="1" ht="24.95" customHeight="1">
      <c r="B99" s="119"/>
      <c r="D99" s="120" t="s">
        <v>136</v>
      </c>
      <c r="E99" s="121"/>
      <c r="F99" s="121"/>
      <c r="G99" s="121"/>
      <c r="H99" s="121"/>
      <c r="I99" s="121"/>
      <c r="J99" s="122">
        <f>J368</f>
        <v>0</v>
      </c>
      <c r="L99" s="119"/>
    </row>
    <row r="100" spans="1:31" s="2" customFormat="1" ht="21.75" customHeight="1">
      <c r="A100" s="34"/>
      <c r="B100" s="35"/>
      <c r="C100" s="34"/>
      <c r="D100" s="34"/>
      <c r="E100" s="34"/>
      <c r="F100" s="34"/>
      <c r="G100" s="34"/>
      <c r="H100" s="34"/>
      <c r="I100" s="34"/>
      <c r="J100" s="34"/>
      <c r="K100" s="34"/>
      <c r="L100" s="44"/>
      <c r="S100" s="34"/>
      <c r="T100" s="34"/>
      <c r="U100" s="34"/>
      <c r="V100" s="34"/>
      <c r="W100" s="34"/>
      <c r="X100" s="34"/>
      <c r="Y100" s="34"/>
      <c r="Z100" s="34"/>
      <c r="AA100" s="34"/>
      <c r="AB100" s="34"/>
      <c r="AC100" s="34"/>
      <c r="AD100" s="34"/>
      <c r="AE100" s="34"/>
    </row>
    <row r="101" spans="1:31" s="2" customFormat="1" ht="6.95" customHeight="1">
      <c r="A101" s="34"/>
      <c r="B101" s="49"/>
      <c r="C101" s="50"/>
      <c r="D101" s="50"/>
      <c r="E101" s="50"/>
      <c r="F101" s="50"/>
      <c r="G101" s="50"/>
      <c r="H101" s="50"/>
      <c r="I101" s="50"/>
      <c r="J101" s="50"/>
      <c r="K101" s="50"/>
      <c r="L101" s="44"/>
      <c r="S101" s="34"/>
      <c r="T101" s="34"/>
      <c r="U101" s="34"/>
      <c r="V101" s="34"/>
      <c r="W101" s="34"/>
      <c r="X101" s="34"/>
      <c r="Y101" s="34"/>
      <c r="Z101" s="34"/>
      <c r="AA101" s="34"/>
      <c r="AB101" s="34"/>
      <c r="AC101" s="34"/>
      <c r="AD101" s="34"/>
      <c r="AE101" s="34"/>
    </row>
    <row r="105" spans="1:31" s="2" customFormat="1" ht="6.95" customHeight="1">
      <c r="A105" s="34"/>
      <c r="B105" s="51"/>
      <c r="C105" s="52"/>
      <c r="D105" s="52"/>
      <c r="E105" s="52"/>
      <c r="F105" s="52"/>
      <c r="G105" s="52"/>
      <c r="H105" s="52"/>
      <c r="I105" s="52"/>
      <c r="J105" s="52"/>
      <c r="K105" s="52"/>
      <c r="L105" s="44"/>
      <c r="S105" s="34"/>
      <c r="T105" s="34"/>
      <c r="U105" s="34"/>
      <c r="V105" s="34"/>
      <c r="W105" s="34"/>
      <c r="X105" s="34"/>
      <c r="Y105" s="34"/>
      <c r="Z105" s="34"/>
      <c r="AA105" s="34"/>
      <c r="AB105" s="34"/>
      <c r="AC105" s="34"/>
      <c r="AD105" s="34"/>
      <c r="AE105" s="34"/>
    </row>
    <row r="106" spans="1:31" s="2" customFormat="1" ht="24.95" customHeight="1">
      <c r="A106" s="34"/>
      <c r="B106" s="35"/>
      <c r="C106" s="23" t="s">
        <v>137</v>
      </c>
      <c r="D106" s="34"/>
      <c r="E106" s="34"/>
      <c r="F106" s="34"/>
      <c r="G106" s="34"/>
      <c r="H106" s="34"/>
      <c r="I106" s="34"/>
      <c r="J106" s="34"/>
      <c r="K106" s="34"/>
      <c r="L106" s="44"/>
      <c r="S106" s="34"/>
      <c r="T106" s="34"/>
      <c r="U106" s="34"/>
      <c r="V106" s="34"/>
      <c r="W106" s="34"/>
      <c r="X106" s="34"/>
      <c r="Y106" s="34"/>
      <c r="Z106" s="34"/>
      <c r="AA106" s="34"/>
      <c r="AB106" s="34"/>
      <c r="AC106" s="34"/>
      <c r="AD106" s="34"/>
      <c r="AE106" s="34"/>
    </row>
    <row r="107" spans="1:31" s="2" customFormat="1" ht="6.95" customHeight="1">
      <c r="A107" s="34"/>
      <c r="B107" s="35"/>
      <c r="C107" s="34"/>
      <c r="D107" s="34"/>
      <c r="E107" s="34"/>
      <c r="F107" s="34"/>
      <c r="G107" s="34"/>
      <c r="H107" s="34"/>
      <c r="I107" s="34"/>
      <c r="J107" s="34"/>
      <c r="K107" s="34"/>
      <c r="L107" s="44"/>
      <c r="S107" s="34"/>
      <c r="T107" s="34"/>
      <c r="U107" s="34"/>
      <c r="V107" s="34"/>
      <c r="W107" s="34"/>
      <c r="X107" s="34"/>
      <c r="Y107" s="34"/>
      <c r="Z107" s="34"/>
      <c r="AA107" s="34"/>
      <c r="AB107" s="34"/>
      <c r="AC107" s="34"/>
      <c r="AD107" s="34"/>
      <c r="AE107" s="34"/>
    </row>
    <row r="108" spans="1:31" s="2" customFormat="1" ht="12" customHeight="1">
      <c r="A108" s="34"/>
      <c r="B108" s="35"/>
      <c r="C108" s="29" t="s">
        <v>16</v>
      </c>
      <c r="D108" s="34"/>
      <c r="E108" s="34"/>
      <c r="F108" s="34"/>
      <c r="G108" s="34"/>
      <c r="H108" s="34"/>
      <c r="I108" s="34"/>
      <c r="J108" s="34"/>
      <c r="K108" s="34"/>
      <c r="L108" s="44"/>
      <c r="S108" s="34"/>
      <c r="T108" s="34"/>
      <c r="U108" s="34"/>
      <c r="V108" s="34"/>
      <c r="W108" s="34"/>
      <c r="X108" s="34"/>
      <c r="Y108" s="34"/>
      <c r="Z108" s="34"/>
      <c r="AA108" s="34"/>
      <c r="AB108" s="34"/>
      <c r="AC108" s="34"/>
      <c r="AD108" s="34"/>
      <c r="AE108" s="34"/>
    </row>
    <row r="109" spans="1:31" s="2" customFormat="1" ht="16.5" customHeight="1">
      <c r="A109" s="34"/>
      <c r="B109" s="35"/>
      <c r="C109" s="34"/>
      <c r="D109" s="34"/>
      <c r="E109" s="289" t="str">
        <f>E7</f>
        <v>Oprava kolejí výhybek a nástupišť v žst. Strážnice</v>
      </c>
      <c r="F109" s="290"/>
      <c r="G109" s="290"/>
      <c r="H109" s="290"/>
      <c r="I109" s="34"/>
      <c r="J109" s="34"/>
      <c r="K109" s="34"/>
      <c r="L109" s="44"/>
      <c r="S109" s="34"/>
      <c r="T109" s="34"/>
      <c r="U109" s="34"/>
      <c r="V109" s="34"/>
      <c r="W109" s="34"/>
      <c r="X109" s="34"/>
      <c r="Y109" s="34"/>
      <c r="Z109" s="34"/>
      <c r="AA109" s="34"/>
      <c r="AB109" s="34"/>
      <c r="AC109" s="34"/>
      <c r="AD109" s="34"/>
      <c r="AE109" s="34"/>
    </row>
    <row r="110" spans="1:31" s="2" customFormat="1" ht="12" customHeight="1">
      <c r="A110" s="34"/>
      <c r="B110" s="35"/>
      <c r="C110" s="29" t="s">
        <v>127</v>
      </c>
      <c r="D110" s="34"/>
      <c r="E110" s="34"/>
      <c r="F110" s="34"/>
      <c r="G110" s="34"/>
      <c r="H110" s="34"/>
      <c r="I110" s="34"/>
      <c r="J110" s="34"/>
      <c r="K110" s="34"/>
      <c r="L110" s="44"/>
      <c r="S110" s="34"/>
      <c r="T110" s="34"/>
      <c r="U110" s="34"/>
      <c r="V110" s="34"/>
      <c r="W110" s="34"/>
      <c r="X110" s="34"/>
      <c r="Y110" s="34"/>
      <c r="Z110" s="34"/>
      <c r="AA110" s="34"/>
      <c r="AB110" s="34"/>
      <c r="AC110" s="34"/>
      <c r="AD110" s="34"/>
      <c r="AE110" s="34"/>
    </row>
    <row r="111" spans="1:31" s="2" customFormat="1" ht="16.5" customHeight="1">
      <c r="A111" s="34"/>
      <c r="B111" s="35"/>
      <c r="C111" s="34"/>
      <c r="D111" s="34"/>
      <c r="E111" s="285" t="str">
        <f>E9</f>
        <v>SO 101.1 - Železniční svršek</v>
      </c>
      <c r="F111" s="288"/>
      <c r="G111" s="288"/>
      <c r="H111" s="288"/>
      <c r="I111" s="34"/>
      <c r="J111" s="34"/>
      <c r="K111" s="34"/>
      <c r="L111" s="44"/>
      <c r="S111" s="34"/>
      <c r="T111" s="34"/>
      <c r="U111" s="34"/>
      <c r="V111" s="34"/>
      <c r="W111" s="34"/>
      <c r="X111" s="34"/>
      <c r="Y111" s="34"/>
      <c r="Z111" s="34"/>
      <c r="AA111" s="34"/>
      <c r="AB111" s="34"/>
      <c r="AC111" s="34"/>
      <c r="AD111" s="34"/>
      <c r="AE111" s="34"/>
    </row>
    <row r="112" spans="1:31" s="2" customFormat="1" ht="6.95" customHeight="1">
      <c r="A112" s="34"/>
      <c r="B112" s="35"/>
      <c r="C112" s="34"/>
      <c r="D112" s="34"/>
      <c r="E112" s="34"/>
      <c r="F112" s="34"/>
      <c r="G112" s="34"/>
      <c r="H112" s="34"/>
      <c r="I112" s="34"/>
      <c r="J112" s="34"/>
      <c r="K112" s="34"/>
      <c r="L112" s="44"/>
      <c r="S112" s="34"/>
      <c r="T112" s="34"/>
      <c r="U112" s="34"/>
      <c r="V112" s="34"/>
      <c r="W112" s="34"/>
      <c r="X112" s="34"/>
      <c r="Y112" s="34"/>
      <c r="Z112" s="34"/>
      <c r="AA112" s="34"/>
      <c r="AB112" s="34"/>
      <c r="AC112" s="34"/>
      <c r="AD112" s="34"/>
      <c r="AE112" s="34"/>
    </row>
    <row r="113" spans="1:65" s="2" customFormat="1" ht="12" customHeight="1">
      <c r="A113" s="34"/>
      <c r="B113" s="35"/>
      <c r="C113" s="29" t="s">
        <v>20</v>
      </c>
      <c r="D113" s="34"/>
      <c r="E113" s="34"/>
      <c r="F113" s="27" t="str">
        <f>F12</f>
        <v xml:space="preserve"> </v>
      </c>
      <c r="G113" s="34"/>
      <c r="H113" s="34"/>
      <c r="I113" s="29" t="s">
        <v>22</v>
      </c>
      <c r="J113" s="57">
        <f>IF(J12="","",J12)</f>
        <v>45072</v>
      </c>
      <c r="K113" s="34"/>
      <c r="L113" s="44"/>
      <c r="S113" s="34"/>
      <c r="T113" s="34"/>
      <c r="U113" s="34"/>
      <c r="V113" s="34"/>
      <c r="W113" s="34"/>
      <c r="X113" s="34"/>
      <c r="Y113" s="34"/>
      <c r="Z113" s="34"/>
      <c r="AA113" s="34"/>
      <c r="AB113" s="34"/>
      <c r="AC113" s="34"/>
      <c r="AD113" s="34"/>
      <c r="AE113" s="34"/>
    </row>
    <row r="114" spans="1:65" s="2" customFormat="1" ht="6.95" customHeight="1">
      <c r="A114" s="34"/>
      <c r="B114" s="35"/>
      <c r="C114" s="34"/>
      <c r="D114" s="34"/>
      <c r="E114" s="34"/>
      <c r="F114" s="34"/>
      <c r="G114" s="34"/>
      <c r="H114" s="34"/>
      <c r="I114" s="34"/>
      <c r="J114" s="34"/>
      <c r="K114" s="34"/>
      <c r="L114" s="44"/>
      <c r="S114" s="34"/>
      <c r="T114" s="34"/>
      <c r="U114" s="34"/>
      <c r="V114" s="34"/>
      <c r="W114" s="34"/>
      <c r="X114" s="34"/>
      <c r="Y114" s="34"/>
      <c r="Z114" s="34"/>
      <c r="AA114" s="34"/>
      <c r="AB114" s="34"/>
      <c r="AC114" s="34"/>
      <c r="AD114" s="34"/>
      <c r="AE114" s="34"/>
    </row>
    <row r="115" spans="1:65" s="2" customFormat="1" ht="15.2" customHeight="1">
      <c r="A115" s="34"/>
      <c r="B115" s="35"/>
      <c r="C115" s="29" t="s">
        <v>23</v>
      </c>
      <c r="D115" s="34"/>
      <c r="E115" s="34"/>
      <c r="F115" s="27" t="str">
        <f>E15</f>
        <v xml:space="preserve"> </v>
      </c>
      <c r="G115" s="34"/>
      <c r="H115" s="34"/>
      <c r="I115" s="29" t="s">
        <v>28</v>
      </c>
      <c r="J115" s="32" t="str">
        <f>E21</f>
        <v xml:space="preserve"> </v>
      </c>
      <c r="K115" s="34"/>
      <c r="L115" s="44"/>
      <c r="S115" s="34"/>
      <c r="T115" s="34"/>
      <c r="U115" s="34"/>
      <c r="V115" s="34"/>
      <c r="W115" s="34"/>
      <c r="X115" s="34"/>
      <c r="Y115" s="34"/>
      <c r="Z115" s="34"/>
      <c r="AA115" s="34"/>
      <c r="AB115" s="34"/>
      <c r="AC115" s="34"/>
      <c r="AD115" s="34"/>
      <c r="AE115" s="34"/>
    </row>
    <row r="116" spans="1:65" s="2" customFormat="1" ht="15.2" customHeight="1">
      <c r="A116" s="34"/>
      <c r="B116" s="35"/>
      <c r="C116" s="29" t="s">
        <v>26</v>
      </c>
      <c r="D116" s="34"/>
      <c r="E116" s="34"/>
      <c r="F116" s="27" t="str">
        <f>IF(E18="","",E18)</f>
        <v>Vyplň údaj</v>
      </c>
      <c r="G116" s="34"/>
      <c r="H116" s="34"/>
      <c r="I116" s="29" t="s">
        <v>30</v>
      </c>
      <c r="J116" s="32" t="str">
        <f>E24</f>
        <v xml:space="preserve"> </v>
      </c>
      <c r="K116" s="34"/>
      <c r="L116" s="44"/>
      <c r="S116" s="34"/>
      <c r="T116" s="34"/>
      <c r="U116" s="34"/>
      <c r="V116" s="34"/>
      <c r="W116" s="34"/>
      <c r="X116" s="34"/>
      <c r="Y116" s="34"/>
      <c r="Z116" s="34"/>
      <c r="AA116" s="34"/>
      <c r="AB116" s="34"/>
      <c r="AC116" s="34"/>
      <c r="AD116" s="34"/>
      <c r="AE116" s="34"/>
    </row>
    <row r="117" spans="1:65" s="2" customFormat="1" ht="10.35" customHeight="1">
      <c r="A117" s="34"/>
      <c r="B117" s="35"/>
      <c r="C117" s="34"/>
      <c r="D117" s="34"/>
      <c r="E117" s="34"/>
      <c r="F117" s="34"/>
      <c r="G117" s="34"/>
      <c r="H117" s="34"/>
      <c r="I117" s="34"/>
      <c r="J117" s="34"/>
      <c r="K117" s="34"/>
      <c r="L117" s="44"/>
      <c r="S117" s="34"/>
      <c r="T117" s="34"/>
      <c r="U117" s="34"/>
      <c r="V117" s="34"/>
      <c r="W117" s="34"/>
      <c r="X117" s="34"/>
      <c r="Y117" s="34"/>
      <c r="Z117" s="34"/>
      <c r="AA117" s="34"/>
      <c r="AB117" s="34"/>
      <c r="AC117" s="34"/>
      <c r="AD117" s="34"/>
      <c r="AE117" s="34"/>
    </row>
    <row r="118" spans="1:65" s="11" customFormat="1" ht="29.25" customHeight="1">
      <c r="A118" s="127"/>
      <c r="B118" s="128"/>
      <c r="C118" s="129" t="s">
        <v>138</v>
      </c>
      <c r="D118" s="130" t="s">
        <v>57</v>
      </c>
      <c r="E118" s="130" t="s">
        <v>53</v>
      </c>
      <c r="F118" s="130" t="s">
        <v>54</v>
      </c>
      <c r="G118" s="130" t="s">
        <v>139</v>
      </c>
      <c r="H118" s="130" t="s">
        <v>140</v>
      </c>
      <c r="I118" s="130" t="s">
        <v>141</v>
      </c>
      <c r="J118" s="131" t="s">
        <v>131</v>
      </c>
      <c r="K118" s="132" t="s">
        <v>142</v>
      </c>
      <c r="L118" s="133"/>
      <c r="M118" s="64" t="s">
        <v>1</v>
      </c>
      <c r="N118" s="65" t="s">
        <v>36</v>
      </c>
      <c r="O118" s="65" t="s">
        <v>143</v>
      </c>
      <c r="P118" s="65" t="s">
        <v>144</v>
      </c>
      <c r="Q118" s="65" t="s">
        <v>145</v>
      </c>
      <c r="R118" s="65" t="s">
        <v>146</v>
      </c>
      <c r="S118" s="65" t="s">
        <v>147</v>
      </c>
      <c r="T118" s="66" t="s">
        <v>148</v>
      </c>
      <c r="U118" s="127"/>
      <c r="V118" s="127"/>
      <c r="W118" s="127"/>
      <c r="X118" s="127"/>
      <c r="Y118" s="127"/>
      <c r="Z118" s="127"/>
      <c r="AA118" s="127"/>
      <c r="AB118" s="127"/>
      <c r="AC118" s="127"/>
      <c r="AD118" s="127"/>
      <c r="AE118" s="127"/>
    </row>
    <row r="119" spans="1:65" s="2" customFormat="1" ht="22.9" customHeight="1">
      <c r="A119" s="34"/>
      <c r="B119" s="35"/>
      <c r="C119" s="71" t="s">
        <v>149</v>
      </c>
      <c r="D119" s="34"/>
      <c r="E119" s="34"/>
      <c r="F119" s="34"/>
      <c r="G119" s="34"/>
      <c r="H119" s="34"/>
      <c r="I119" s="34"/>
      <c r="J119" s="134">
        <f>BK119</f>
        <v>17020530</v>
      </c>
      <c r="K119" s="34"/>
      <c r="L119" s="35"/>
      <c r="M119" s="67"/>
      <c r="N119" s="58"/>
      <c r="O119" s="68"/>
      <c r="P119" s="135">
        <f>P120+P368</f>
        <v>0</v>
      </c>
      <c r="Q119" s="68"/>
      <c r="R119" s="135">
        <f>R120+R368</f>
        <v>0</v>
      </c>
      <c r="S119" s="68"/>
      <c r="T119" s="136">
        <f>T120+T368</f>
        <v>0</v>
      </c>
      <c r="U119" s="34"/>
      <c r="V119" s="34"/>
      <c r="W119" s="34"/>
      <c r="X119" s="34"/>
      <c r="Y119" s="34"/>
      <c r="Z119" s="34"/>
      <c r="AA119" s="34"/>
      <c r="AB119" s="34"/>
      <c r="AC119" s="34"/>
      <c r="AD119" s="34"/>
      <c r="AE119" s="34"/>
      <c r="AT119" s="19" t="s">
        <v>71</v>
      </c>
      <c r="AU119" s="19" t="s">
        <v>133</v>
      </c>
      <c r="BK119" s="137">
        <f>BK120+BK368</f>
        <v>17020530</v>
      </c>
    </row>
    <row r="120" spans="1:65" s="12" customFormat="1" ht="25.9" customHeight="1">
      <c r="B120" s="138"/>
      <c r="D120" s="139" t="s">
        <v>71</v>
      </c>
      <c r="E120" s="140" t="s">
        <v>150</v>
      </c>
      <c r="F120" s="140" t="s">
        <v>151</v>
      </c>
      <c r="I120" s="141"/>
      <c r="J120" s="142">
        <f>BK120</f>
        <v>17020530</v>
      </c>
      <c r="L120" s="138"/>
      <c r="M120" s="143"/>
      <c r="N120" s="144"/>
      <c r="O120" s="144"/>
      <c r="P120" s="145">
        <f>P121</f>
        <v>0</v>
      </c>
      <c r="Q120" s="144"/>
      <c r="R120" s="145">
        <f>R121</f>
        <v>0</v>
      </c>
      <c r="S120" s="144"/>
      <c r="T120" s="146">
        <f>T121</f>
        <v>0</v>
      </c>
      <c r="AR120" s="139" t="s">
        <v>80</v>
      </c>
      <c r="AT120" s="147" t="s">
        <v>71</v>
      </c>
      <c r="AU120" s="147" t="s">
        <v>72</v>
      </c>
      <c r="AY120" s="139" t="s">
        <v>152</v>
      </c>
      <c r="BK120" s="148">
        <f>BK121</f>
        <v>17020530</v>
      </c>
    </row>
    <row r="121" spans="1:65" s="12" customFormat="1" ht="22.9" customHeight="1">
      <c r="B121" s="138"/>
      <c r="D121" s="139" t="s">
        <v>71</v>
      </c>
      <c r="E121" s="149" t="s">
        <v>153</v>
      </c>
      <c r="F121" s="149" t="s">
        <v>154</v>
      </c>
      <c r="I121" s="141"/>
      <c r="J121" s="150">
        <f>BK121</f>
        <v>17020530</v>
      </c>
      <c r="L121" s="138"/>
      <c r="M121" s="143"/>
      <c r="N121" s="144"/>
      <c r="O121" s="144"/>
      <c r="P121" s="145">
        <f>SUM(P122:P367)</f>
        <v>0</v>
      </c>
      <c r="Q121" s="144"/>
      <c r="R121" s="145">
        <f>SUM(R122:R367)</f>
        <v>0</v>
      </c>
      <c r="S121" s="144"/>
      <c r="T121" s="146">
        <f>SUM(T122:T367)</f>
        <v>0</v>
      </c>
      <c r="AR121" s="139" t="s">
        <v>80</v>
      </c>
      <c r="AT121" s="147" t="s">
        <v>71</v>
      </c>
      <c r="AU121" s="147" t="s">
        <v>80</v>
      </c>
      <c r="AY121" s="139" t="s">
        <v>152</v>
      </c>
      <c r="BK121" s="148">
        <f>SUM(BK122:BK367)</f>
        <v>17020530</v>
      </c>
    </row>
    <row r="122" spans="1:65" s="2" customFormat="1" ht="33" customHeight="1">
      <c r="A122" s="34"/>
      <c r="B122" s="151"/>
      <c r="C122" s="152" t="s">
        <v>80</v>
      </c>
      <c r="D122" s="152" t="s">
        <v>155</v>
      </c>
      <c r="E122" s="153" t="s">
        <v>437</v>
      </c>
      <c r="F122" s="154" t="s">
        <v>438</v>
      </c>
      <c r="G122" s="155" t="s">
        <v>439</v>
      </c>
      <c r="H122" s="156">
        <v>2.5169999999999999</v>
      </c>
      <c r="I122" s="157"/>
      <c r="J122" s="158">
        <f>ROUND(I122*H122,2)</f>
        <v>0</v>
      </c>
      <c r="K122" s="159"/>
      <c r="L122" s="35"/>
      <c r="M122" s="160" t="s">
        <v>1</v>
      </c>
      <c r="N122" s="161" t="s">
        <v>37</v>
      </c>
      <c r="O122" s="60"/>
      <c r="P122" s="162">
        <f>O122*H122</f>
        <v>0</v>
      </c>
      <c r="Q122" s="162">
        <v>0</v>
      </c>
      <c r="R122" s="162">
        <f>Q122*H122</f>
        <v>0</v>
      </c>
      <c r="S122" s="162">
        <v>0</v>
      </c>
      <c r="T122" s="163">
        <f>S122*H122</f>
        <v>0</v>
      </c>
      <c r="U122" s="34"/>
      <c r="V122" s="34"/>
      <c r="W122" s="34"/>
      <c r="X122" s="34"/>
      <c r="Y122" s="34"/>
      <c r="Z122" s="34"/>
      <c r="AA122" s="34"/>
      <c r="AB122" s="34"/>
      <c r="AC122" s="34"/>
      <c r="AD122" s="34"/>
      <c r="AE122" s="34"/>
      <c r="AR122" s="164" t="s">
        <v>159</v>
      </c>
      <c r="AT122" s="164" t="s">
        <v>155</v>
      </c>
      <c r="AU122" s="164" t="s">
        <v>82</v>
      </c>
      <c r="AY122" s="19" t="s">
        <v>152</v>
      </c>
      <c r="BE122" s="165">
        <f>IF(N122="základní",J122,0)</f>
        <v>0</v>
      </c>
      <c r="BF122" s="165">
        <f>IF(N122="snížená",J122,0)</f>
        <v>0</v>
      </c>
      <c r="BG122" s="165">
        <f>IF(N122="zákl. přenesená",J122,0)</f>
        <v>0</v>
      </c>
      <c r="BH122" s="165">
        <f>IF(N122="sníž. přenesená",J122,0)</f>
        <v>0</v>
      </c>
      <c r="BI122" s="165">
        <f>IF(N122="nulová",J122,0)</f>
        <v>0</v>
      </c>
      <c r="BJ122" s="19" t="s">
        <v>80</v>
      </c>
      <c r="BK122" s="165">
        <f>ROUND(I122*H122,2)</f>
        <v>0</v>
      </c>
      <c r="BL122" s="19" t="s">
        <v>159</v>
      </c>
      <c r="BM122" s="164" t="s">
        <v>82</v>
      </c>
    </row>
    <row r="123" spans="1:65" s="13" customFormat="1">
      <c r="B123" s="182"/>
      <c r="D123" s="183" t="s">
        <v>440</v>
      </c>
      <c r="E123" s="184" t="s">
        <v>1</v>
      </c>
      <c r="F123" s="185" t="s">
        <v>441</v>
      </c>
      <c r="H123" s="186">
        <v>0.49</v>
      </c>
      <c r="I123" s="187"/>
      <c r="L123" s="182"/>
      <c r="M123" s="188"/>
      <c r="N123" s="189"/>
      <c r="O123" s="189"/>
      <c r="P123" s="189"/>
      <c r="Q123" s="189"/>
      <c r="R123" s="189"/>
      <c r="S123" s="189"/>
      <c r="T123" s="190"/>
      <c r="AT123" s="184" t="s">
        <v>440</v>
      </c>
      <c r="AU123" s="184" t="s">
        <v>82</v>
      </c>
      <c r="AV123" s="13" t="s">
        <v>82</v>
      </c>
      <c r="AW123" s="13" t="s">
        <v>29</v>
      </c>
      <c r="AX123" s="13" t="s">
        <v>72</v>
      </c>
      <c r="AY123" s="184" t="s">
        <v>152</v>
      </c>
    </row>
    <row r="124" spans="1:65" s="13" customFormat="1">
      <c r="B124" s="182"/>
      <c r="D124" s="183" t="s">
        <v>440</v>
      </c>
      <c r="E124" s="184" t="s">
        <v>1</v>
      </c>
      <c r="F124" s="185" t="s">
        <v>442</v>
      </c>
      <c r="H124" s="186">
        <v>0.26700000000000002</v>
      </c>
      <c r="I124" s="187"/>
      <c r="L124" s="182"/>
      <c r="M124" s="188"/>
      <c r="N124" s="189"/>
      <c r="O124" s="189"/>
      <c r="P124" s="189"/>
      <c r="Q124" s="189"/>
      <c r="R124" s="189"/>
      <c r="S124" s="189"/>
      <c r="T124" s="190"/>
      <c r="AT124" s="184" t="s">
        <v>440</v>
      </c>
      <c r="AU124" s="184" t="s">
        <v>82</v>
      </c>
      <c r="AV124" s="13" t="s">
        <v>82</v>
      </c>
      <c r="AW124" s="13" t="s">
        <v>29</v>
      </c>
      <c r="AX124" s="13" t="s">
        <v>72</v>
      </c>
      <c r="AY124" s="184" t="s">
        <v>152</v>
      </c>
    </row>
    <row r="125" spans="1:65" s="13" customFormat="1">
      <c r="B125" s="182"/>
      <c r="D125" s="183" t="s">
        <v>440</v>
      </c>
      <c r="E125" s="184" t="s">
        <v>1</v>
      </c>
      <c r="F125" s="185" t="s">
        <v>443</v>
      </c>
      <c r="H125" s="186">
        <v>0.51800000000000002</v>
      </c>
      <c r="I125" s="187"/>
      <c r="L125" s="182"/>
      <c r="M125" s="188"/>
      <c r="N125" s="189"/>
      <c r="O125" s="189"/>
      <c r="P125" s="189"/>
      <c r="Q125" s="189"/>
      <c r="R125" s="189"/>
      <c r="S125" s="189"/>
      <c r="T125" s="190"/>
      <c r="AT125" s="184" t="s">
        <v>440</v>
      </c>
      <c r="AU125" s="184" t="s">
        <v>82</v>
      </c>
      <c r="AV125" s="13" t="s">
        <v>82</v>
      </c>
      <c r="AW125" s="13" t="s">
        <v>29</v>
      </c>
      <c r="AX125" s="13" t="s">
        <v>72</v>
      </c>
      <c r="AY125" s="184" t="s">
        <v>152</v>
      </c>
    </row>
    <row r="126" spans="1:65" s="13" customFormat="1">
      <c r="B126" s="182"/>
      <c r="D126" s="183" t="s">
        <v>440</v>
      </c>
      <c r="E126" s="184" t="s">
        <v>1</v>
      </c>
      <c r="F126" s="185" t="s">
        <v>444</v>
      </c>
      <c r="H126" s="186">
        <v>0.41</v>
      </c>
      <c r="I126" s="187"/>
      <c r="L126" s="182"/>
      <c r="M126" s="188"/>
      <c r="N126" s="189"/>
      <c r="O126" s="189"/>
      <c r="P126" s="189"/>
      <c r="Q126" s="189"/>
      <c r="R126" s="189"/>
      <c r="S126" s="189"/>
      <c r="T126" s="190"/>
      <c r="AT126" s="184" t="s">
        <v>440</v>
      </c>
      <c r="AU126" s="184" t="s">
        <v>82</v>
      </c>
      <c r="AV126" s="13" t="s">
        <v>82</v>
      </c>
      <c r="AW126" s="13" t="s">
        <v>29</v>
      </c>
      <c r="AX126" s="13" t="s">
        <v>72</v>
      </c>
      <c r="AY126" s="184" t="s">
        <v>152</v>
      </c>
    </row>
    <row r="127" spans="1:65" s="13" customFormat="1">
      <c r="B127" s="182"/>
      <c r="D127" s="183" t="s">
        <v>440</v>
      </c>
      <c r="E127" s="184" t="s">
        <v>1</v>
      </c>
      <c r="F127" s="185" t="s">
        <v>445</v>
      </c>
      <c r="H127" s="186">
        <v>0.55800000000000005</v>
      </c>
      <c r="I127" s="187"/>
      <c r="L127" s="182"/>
      <c r="M127" s="188"/>
      <c r="N127" s="189"/>
      <c r="O127" s="189"/>
      <c r="P127" s="189"/>
      <c r="Q127" s="189"/>
      <c r="R127" s="189"/>
      <c r="S127" s="189"/>
      <c r="T127" s="190"/>
      <c r="AT127" s="184" t="s">
        <v>440</v>
      </c>
      <c r="AU127" s="184" t="s">
        <v>82</v>
      </c>
      <c r="AV127" s="13" t="s">
        <v>82</v>
      </c>
      <c r="AW127" s="13" t="s">
        <v>29</v>
      </c>
      <c r="AX127" s="13" t="s">
        <v>72</v>
      </c>
      <c r="AY127" s="184" t="s">
        <v>152</v>
      </c>
    </row>
    <row r="128" spans="1:65" s="13" customFormat="1">
      <c r="B128" s="182"/>
      <c r="D128" s="183" t="s">
        <v>440</v>
      </c>
      <c r="E128" s="184" t="s">
        <v>1</v>
      </c>
      <c r="F128" s="185" t="s">
        <v>446</v>
      </c>
      <c r="H128" s="186">
        <v>0.224</v>
      </c>
      <c r="I128" s="187"/>
      <c r="L128" s="182"/>
      <c r="M128" s="188"/>
      <c r="N128" s="189"/>
      <c r="O128" s="189"/>
      <c r="P128" s="189"/>
      <c r="Q128" s="189"/>
      <c r="R128" s="189"/>
      <c r="S128" s="189"/>
      <c r="T128" s="190"/>
      <c r="AT128" s="184" t="s">
        <v>440</v>
      </c>
      <c r="AU128" s="184" t="s">
        <v>82</v>
      </c>
      <c r="AV128" s="13" t="s">
        <v>82</v>
      </c>
      <c r="AW128" s="13" t="s">
        <v>29</v>
      </c>
      <c r="AX128" s="13" t="s">
        <v>72</v>
      </c>
      <c r="AY128" s="184" t="s">
        <v>152</v>
      </c>
    </row>
    <row r="129" spans="1:65" s="13" customFormat="1">
      <c r="B129" s="182"/>
      <c r="D129" s="183" t="s">
        <v>440</v>
      </c>
      <c r="E129" s="184" t="s">
        <v>1</v>
      </c>
      <c r="F129" s="185" t="s">
        <v>447</v>
      </c>
      <c r="H129" s="186">
        <v>0.05</v>
      </c>
      <c r="I129" s="187"/>
      <c r="L129" s="182"/>
      <c r="M129" s="188"/>
      <c r="N129" s="189"/>
      <c r="O129" s="189"/>
      <c r="P129" s="189"/>
      <c r="Q129" s="189"/>
      <c r="R129" s="189"/>
      <c r="S129" s="189"/>
      <c r="T129" s="190"/>
      <c r="AT129" s="184" t="s">
        <v>440</v>
      </c>
      <c r="AU129" s="184" t="s">
        <v>82</v>
      </c>
      <c r="AV129" s="13" t="s">
        <v>82</v>
      </c>
      <c r="AW129" s="13" t="s">
        <v>29</v>
      </c>
      <c r="AX129" s="13" t="s">
        <v>72</v>
      </c>
      <c r="AY129" s="184" t="s">
        <v>152</v>
      </c>
    </row>
    <row r="130" spans="1:65" s="14" customFormat="1">
      <c r="B130" s="191"/>
      <c r="D130" s="183" t="s">
        <v>440</v>
      </c>
      <c r="E130" s="192" t="s">
        <v>1</v>
      </c>
      <c r="F130" s="193" t="s">
        <v>448</v>
      </c>
      <c r="H130" s="194">
        <v>2.5169999999999999</v>
      </c>
      <c r="I130" s="195"/>
      <c r="L130" s="191"/>
      <c r="M130" s="196"/>
      <c r="N130" s="197"/>
      <c r="O130" s="197"/>
      <c r="P130" s="197"/>
      <c r="Q130" s="197"/>
      <c r="R130" s="197"/>
      <c r="S130" s="197"/>
      <c r="T130" s="198"/>
      <c r="AT130" s="192" t="s">
        <v>440</v>
      </c>
      <c r="AU130" s="192" t="s">
        <v>82</v>
      </c>
      <c r="AV130" s="14" t="s">
        <v>159</v>
      </c>
      <c r="AW130" s="14" t="s">
        <v>29</v>
      </c>
      <c r="AX130" s="14" t="s">
        <v>80</v>
      </c>
      <c r="AY130" s="192" t="s">
        <v>152</v>
      </c>
    </row>
    <row r="131" spans="1:65" s="2" customFormat="1" ht="33" customHeight="1">
      <c r="A131" s="34"/>
      <c r="B131" s="151"/>
      <c r="C131" s="152" t="s">
        <v>82</v>
      </c>
      <c r="D131" s="152" t="s">
        <v>155</v>
      </c>
      <c r="E131" s="153" t="s">
        <v>449</v>
      </c>
      <c r="F131" s="154" t="s">
        <v>450</v>
      </c>
      <c r="G131" s="155" t="s">
        <v>176</v>
      </c>
      <c r="H131" s="156">
        <v>307.94</v>
      </c>
      <c r="I131" s="157"/>
      <c r="J131" s="158">
        <f>ROUND(I131*H131,2)</f>
        <v>0</v>
      </c>
      <c r="K131" s="159"/>
      <c r="L131" s="35"/>
      <c r="M131" s="160" t="s">
        <v>1</v>
      </c>
      <c r="N131" s="161" t="s">
        <v>37</v>
      </c>
      <c r="O131" s="60"/>
      <c r="P131" s="162">
        <f>O131*H131</f>
        <v>0</v>
      </c>
      <c r="Q131" s="162">
        <v>0</v>
      </c>
      <c r="R131" s="162">
        <f>Q131*H131</f>
        <v>0</v>
      </c>
      <c r="S131" s="162">
        <v>0</v>
      </c>
      <c r="T131" s="163">
        <f>S131*H131</f>
        <v>0</v>
      </c>
      <c r="U131" s="34"/>
      <c r="V131" s="34"/>
      <c r="W131" s="34"/>
      <c r="X131" s="34"/>
      <c r="Y131" s="34"/>
      <c r="Z131" s="34"/>
      <c r="AA131" s="34"/>
      <c r="AB131" s="34"/>
      <c r="AC131" s="34"/>
      <c r="AD131" s="34"/>
      <c r="AE131" s="34"/>
      <c r="AR131" s="164" t="s">
        <v>159</v>
      </c>
      <c r="AT131" s="164" t="s">
        <v>155</v>
      </c>
      <c r="AU131" s="164" t="s">
        <v>82</v>
      </c>
      <c r="AY131" s="19" t="s">
        <v>152</v>
      </c>
      <c r="BE131" s="165">
        <f>IF(N131="základní",J131,0)</f>
        <v>0</v>
      </c>
      <c r="BF131" s="165">
        <f>IF(N131="snížená",J131,0)</f>
        <v>0</v>
      </c>
      <c r="BG131" s="165">
        <f>IF(N131="zákl. přenesená",J131,0)</f>
        <v>0</v>
      </c>
      <c r="BH131" s="165">
        <f>IF(N131="sníž. přenesená",J131,0)</f>
        <v>0</v>
      </c>
      <c r="BI131" s="165">
        <f>IF(N131="nulová",J131,0)</f>
        <v>0</v>
      </c>
      <c r="BJ131" s="19" t="s">
        <v>80</v>
      </c>
      <c r="BK131" s="165">
        <f>ROUND(I131*H131,2)</f>
        <v>0</v>
      </c>
      <c r="BL131" s="19" t="s">
        <v>159</v>
      </c>
      <c r="BM131" s="164" t="s">
        <v>159</v>
      </c>
    </row>
    <row r="132" spans="1:65" s="13" customFormat="1">
      <c r="B132" s="182"/>
      <c r="D132" s="183" t="s">
        <v>440</v>
      </c>
      <c r="E132" s="184" t="s">
        <v>1</v>
      </c>
      <c r="F132" s="185" t="s">
        <v>451</v>
      </c>
      <c r="H132" s="186">
        <v>199.4</v>
      </c>
      <c r="I132" s="187"/>
      <c r="L132" s="182"/>
      <c r="M132" s="188"/>
      <c r="N132" s="189"/>
      <c r="O132" s="189"/>
      <c r="P132" s="189"/>
      <c r="Q132" s="189"/>
      <c r="R132" s="189"/>
      <c r="S132" s="189"/>
      <c r="T132" s="190"/>
      <c r="AT132" s="184" t="s">
        <v>440</v>
      </c>
      <c r="AU132" s="184" t="s">
        <v>82</v>
      </c>
      <c r="AV132" s="13" t="s">
        <v>82</v>
      </c>
      <c r="AW132" s="13" t="s">
        <v>29</v>
      </c>
      <c r="AX132" s="13" t="s">
        <v>72</v>
      </c>
      <c r="AY132" s="184" t="s">
        <v>152</v>
      </c>
    </row>
    <row r="133" spans="1:65" s="13" customFormat="1">
      <c r="B133" s="182"/>
      <c r="D133" s="183" t="s">
        <v>440</v>
      </c>
      <c r="E133" s="184" t="s">
        <v>1</v>
      </c>
      <c r="F133" s="185" t="s">
        <v>452</v>
      </c>
      <c r="H133" s="186">
        <v>43.75</v>
      </c>
      <c r="I133" s="187"/>
      <c r="L133" s="182"/>
      <c r="M133" s="188"/>
      <c r="N133" s="189"/>
      <c r="O133" s="189"/>
      <c r="P133" s="189"/>
      <c r="Q133" s="189"/>
      <c r="R133" s="189"/>
      <c r="S133" s="189"/>
      <c r="T133" s="190"/>
      <c r="AT133" s="184" t="s">
        <v>440</v>
      </c>
      <c r="AU133" s="184" t="s">
        <v>82</v>
      </c>
      <c r="AV133" s="13" t="s">
        <v>82</v>
      </c>
      <c r="AW133" s="13" t="s">
        <v>29</v>
      </c>
      <c r="AX133" s="13" t="s">
        <v>72</v>
      </c>
      <c r="AY133" s="184" t="s">
        <v>152</v>
      </c>
    </row>
    <row r="134" spans="1:65" s="13" customFormat="1">
      <c r="B134" s="182"/>
      <c r="D134" s="183" t="s">
        <v>440</v>
      </c>
      <c r="E134" s="184" t="s">
        <v>1</v>
      </c>
      <c r="F134" s="185" t="s">
        <v>453</v>
      </c>
      <c r="H134" s="186">
        <v>64.790000000000006</v>
      </c>
      <c r="I134" s="187"/>
      <c r="L134" s="182"/>
      <c r="M134" s="188"/>
      <c r="N134" s="189"/>
      <c r="O134" s="189"/>
      <c r="P134" s="189"/>
      <c r="Q134" s="189"/>
      <c r="R134" s="189"/>
      <c r="S134" s="189"/>
      <c r="T134" s="190"/>
      <c r="AT134" s="184" t="s">
        <v>440</v>
      </c>
      <c r="AU134" s="184" t="s">
        <v>82</v>
      </c>
      <c r="AV134" s="13" t="s">
        <v>82</v>
      </c>
      <c r="AW134" s="13" t="s">
        <v>29</v>
      </c>
      <c r="AX134" s="13" t="s">
        <v>72</v>
      </c>
      <c r="AY134" s="184" t="s">
        <v>152</v>
      </c>
    </row>
    <row r="135" spans="1:65" s="14" customFormat="1">
      <c r="B135" s="191"/>
      <c r="D135" s="183" t="s">
        <v>440</v>
      </c>
      <c r="E135" s="192" t="s">
        <v>1</v>
      </c>
      <c r="F135" s="193" t="s">
        <v>448</v>
      </c>
      <c r="H135" s="194">
        <v>307.94</v>
      </c>
      <c r="I135" s="195"/>
      <c r="L135" s="191"/>
      <c r="M135" s="196"/>
      <c r="N135" s="197"/>
      <c r="O135" s="197"/>
      <c r="P135" s="197"/>
      <c r="Q135" s="197"/>
      <c r="R135" s="197"/>
      <c r="S135" s="197"/>
      <c r="T135" s="198"/>
      <c r="AT135" s="192" t="s">
        <v>440</v>
      </c>
      <c r="AU135" s="192" t="s">
        <v>82</v>
      </c>
      <c r="AV135" s="14" t="s">
        <v>159</v>
      </c>
      <c r="AW135" s="14" t="s">
        <v>29</v>
      </c>
      <c r="AX135" s="14" t="s">
        <v>80</v>
      </c>
      <c r="AY135" s="192" t="s">
        <v>152</v>
      </c>
    </row>
    <row r="136" spans="1:65" s="2" customFormat="1" ht="37.9" customHeight="1">
      <c r="A136" s="34"/>
      <c r="B136" s="151"/>
      <c r="C136" s="152" t="s">
        <v>162</v>
      </c>
      <c r="D136" s="152" t="s">
        <v>155</v>
      </c>
      <c r="E136" s="153" t="s">
        <v>454</v>
      </c>
      <c r="F136" s="154" t="s">
        <v>455</v>
      </c>
      <c r="G136" s="155" t="s">
        <v>456</v>
      </c>
      <c r="H136" s="156">
        <v>2042.953</v>
      </c>
      <c r="I136" s="157"/>
      <c r="J136" s="158">
        <f>ROUND(I136*H136,2)</f>
        <v>0</v>
      </c>
      <c r="K136" s="159"/>
      <c r="L136" s="35"/>
      <c r="M136" s="160" t="s">
        <v>1</v>
      </c>
      <c r="N136" s="161" t="s">
        <v>37</v>
      </c>
      <c r="O136" s="60"/>
      <c r="P136" s="162">
        <f>O136*H136</f>
        <v>0</v>
      </c>
      <c r="Q136" s="162">
        <v>0</v>
      </c>
      <c r="R136" s="162">
        <f>Q136*H136</f>
        <v>0</v>
      </c>
      <c r="S136" s="162">
        <v>0</v>
      </c>
      <c r="T136" s="163">
        <f>S136*H136</f>
        <v>0</v>
      </c>
      <c r="U136" s="34"/>
      <c r="V136" s="34"/>
      <c r="W136" s="34"/>
      <c r="X136" s="34"/>
      <c r="Y136" s="34"/>
      <c r="Z136" s="34"/>
      <c r="AA136" s="34"/>
      <c r="AB136" s="34"/>
      <c r="AC136" s="34"/>
      <c r="AD136" s="34"/>
      <c r="AE136" s="34"/>
      <c r="AR136" s="164" t="s">
        <v>159</v>
      </c>
      <c r="AT136" s="164" t="s">
        <v>155</v>
      </c>
      <c r="AU136" s="164" t="s">
        <v>82</v>
      </c>
      <c r="AY136" s="19" t="s">
        <v>152</v>
      </c>
      <c r="BE136" s="165">
        <f>IF(N136="základní",J136,0)</f>
        <v>0</v>
      </c>
      <c r="BF136" s="165">
        <f>IF(N136="snížená",J136,0)</f>
        <v>0</v>
      </c>
      <c r="BG136" s="165">
        <f>IF(N136="zákl. přenesená",J136,0)</f>
        <v>0</v>
      </c>
      <c r="BH136" s="165">
        <f>IF(N136="sníž. přenesená",J136,0)</f>
        <v>0</v>
      </c>
      <c r="BI136" s="165">
        <f>IF(N136="nulová",J136,0)</f>
        <v>0</v>
      </c>
      <c r="BJ136" s="19" t="s">
        <v>80</v>
      </c>
      <c r="BK136" s="165">
        <f>ROUND(I136*H136,2)</f>
        <v>0</v>
      </c>
      <c r="BL136" s="19" t="s">
        <v>159</v>
      </c>
      <c r="BM136" s="164" t="s">
        <v>173</v>
      </c>
    </row>
    <row r="137" spans="1:65" s="13" customFormat="1">
      <c r="B137" s="182"/>
      <c r="D137" s="183" t="s">
        <v>440</v>
      </c>
      <c r="E137" s="184" t="s">
        <v>1</v>
      </c>
      <c r="F137" s="185" t="s">
        <v>457</v>
      </c>
      <c r="H137" s="186">
        <v>212</v>
      </c>
      <c r="I137" s="187"/>
      <c r="L137" s="182"/>
      <c r="M137" s="188"/>
      <c r="N137" s="189"/>
      <c r="O137" s="189"/>
      <c r="P137" s="189"/>
      <c r="Q137" s="189"/>
      <c r="R137" s="189"/>
      <c r="S137" s="189"/>
      <c r="T137" s="190"/>
      <c r="AT137" s="184" t="s">
        <v>440</v>
      </c>
      <c r="AU137" s="184" t="s">
        <v>82</v>
      </c>
      <c r="AV137" s="13" t="s">
        <v>82</v>
      </c>
      <c r="AW137" s="13" t="s">
        <v>29</v>
      </c>
      <c r="AX137" s="13" t="s">
        <v>72</v>
      </c>
      <c r="AY137" s="184" t="s">
        <v>152</v>
      </c>
    </row>
    <row r="138" spans="1:65" s="13" customFormat="1">
      <c r="B138" s="182"/>
      <c r="D138" s="183" t="s">
        <v>440</v>
      </c>
      <c r="E138" s="184" t="s">
        <v>1</v>
      </c>
      <c r="F138" s="185" t="s">
        <v>458</v>
      </c>
      <c r="H138" s="186">
        <v>1327.2280000000001</v>
      </c>
      <c r="I138" s="187"/>
      <c r="L138" s="182"/>
      <c r="M138" s="188"/>
      <c r="N138" s="189"/>
      <c r="O138" s="189"/>
      <c r="P138" s="189"/>
      <c r="Q138" s="189"/>
      <c r="R138" s="189"/>
      <c r="S138" s="189"/>
      <c r="T138" s="190"/>
      <c r="AT138" s="184" t="s">
        <v>440</v>
      </c>
      <c r="AU138" s="184" t="s">
        <v>82</v>
      </c>
      <c r="AV138" s="13" t="s">
        <v>82</v>
      </c>
      <c r="AW138" s="13" t="s">
        <v>29</v>
      </c>
      <c r="AX138" s="13" t="s">
        <v>72</v>
      </c>
      <c r="AY138" s="184" t="s">
        <v>152</v>
      </c>
    </row>
    <row r="139" spans="1:65" s="13" customFormat="1">
      <c r="B139" s="182"/>
      <c r="D139" s="183" t="s">
        <v>440</v>
      </c>
      <c r="E139" s="184" t="s">
        <v>1</v>
      </c>
      <c r="F139" s="185" t="s">
        <v>459</v>
      </c>
      <c r="H139" s="186">
        <v>362.125</v>
      </c>
      <c r="I139" s="187"/>
      <c r="L139" s="182"/>
      <c r="M139" s="188"/>
      <c r="N139" s="189"/>
      <c r="O139" s="189"/>
      <c r="P139" s="189"/>
      <c r="Q139" s="189"/>
      <c r="R139" s="189"/>
      <c r="S139" s="189"/>
      <c r="T139" s="190"/>
      <c r="AT139" s="184" t="s">
        <v>440</v>
      </c>
      <c r="AU139" s="184" t="s">
        <v>82</v>
      </c>
      <c r="AV139" s="13" t="s">
        <v>82</v>
      </c>
      <c r="AW139" s="13" t="s">
        <v>29</v>
      </c>
      <c r="AX139" s="13" t="s">
        <v>72</v>
      </c>
      <c r="AY139" s="184" t="s">
        <v>152</v>
      </c>
    </row>
    <row r="140" spans="1:65" s="13" customFormat="1">
      <c r="B140" s="182"/>
      <c r="D140" s="183" t="s">
        <v>440</v>
      </c>
      <c r="E140" s="184" t="s">
        <v>1</v>
      </c>
      <c r="F140" s="185" t="s">
        <v>460</v>
      </c>
      <c r="H140" s="186">
        <v>141.6</v>
      </c>
      <c r="I140" s="187"/>
      <c r="L140" s="182"/>
      <c r="M140" s="188"/>
      <c r="N140" s="189"/>
      <c r="O140" s="189"/>
      <c r="P140" s="189"/>
      <c r="Q140" s="189"/>
      <c r="R140" s="189"/>
      <c r="S140" s="189"/>
      <c r="T140" s="190"/>
      <c r="AT140" s="184" t="s">
        <v>440</v>
      </c>
      <c r="AU140" s="184" t="s">
        <v>82</v>
      </c>
      <c r="AV140" s="13" t="s">
        <v>82</v>
      </c>
      <c r="AW140" s="13" t="s">
        <v>29</v>
      </c>
      <c r="AX140" s="13" t="s">
        <v>72</v>
      </c>
      <c r="AY140" s="184" t="s">
        <v>152</v>
      </c>
    </row>
    <row r="141" spans="1:65" s="14" customFormat="1">
      <c r="B141" s="191"/>
      <c r="D141" s="183" t="s">
        <v>440</v>
      </c>
      <c r="E141" s="192" t="s">
        <v>1</v>
      </c>
      <c r="F141" s="193" t="s">
        <v>448</v>
      </c>
      <c r="H141" s="194">
        <v>2042.953</v>
      </c>
      <c r="I141" s="195"/>
      <c r="L141" s="191"/>
      <c r="M141" s="196"/>
      <c r="N141" s="197"/>
      <c r="O141" s="197"/>
      <c r="P141" s="197"/>
      <c r="Q141" s="197"/>
      <c r="R141" s="197"/>
      <c r="S141" s="197"/>
      <c r="T141" s="198"/>
      <c r="AT141" s="192" t="s">
        <v>440</v>
      </c>
      <c r="AU141" s="192" t="s">
        <v>82</v>
      </c>
      <c r="AV141" s="14" t="s">
        <v>159</v>
      </c>
      <c r="AW141" s="14" t="s">
        <v>29</v>
      </c>
      <c r="AX141" s="14" t="s">
        <v>80</v>
      </c>
      <c r="AY141" s="192" t="s">
        <v>152</v>
      </c>
    </row>
    <row r="142" spans="1:65" s="2" customFormat="1" ht="16.5" customHeight="1">
      <c r="A142" s="34"/>
      <c r="B142" s="151"/>
      <c r="C142" s="166" t="s">
        <v>159</v>
      </c>
      <c r="D142" s="166" t="s">
        <v>169</v>
      </c>
      <c r="E142" s="167" t="s">
        <v>461</v>
      </c>
      <c r="F142" s="168" t="s">
        <v>462</v>
      </c>
      <c r="G142" s="169" t="s">
        <v>424</v>
      </c>
      <c r="H142" s="170">
        <v>94.486999999999995</v>
      </c>
      <c r="I142" s="171"/>
      <c r="J142" s="172">
        <f>ROUND(I142*H142,2)</f>
        <v>0</v>
      </c>
      <c r="K142" s="173"/>
      <c r="L142" s="174"/>
      <c r="M142" s="175" t="s">
        <v>1</v>
      </c>
      <c r="N142" s="176" t="s">
        <v>37</v>
      </c>
      <c r="O142" s="60"/>
      <c r="P142" s="162">
        <f>O142*H142</f>
        <v>0</v>
      </c>
      <c r="Q142" s="162">
        <v>0</v>
      </c>
      <c r="R142" s="162">
        <f>Q142*H142</f>
        <v>0</v>
      </c>
      <c r="S142" s="162">
        <v>0</v>
      </c>
      <c r="T142" s="163">
        <f>S142*H142</f>
        <v>0</v>
      </c>
      <c r="U142" s="34"/>
      <c r="V142" s="34"/>
      <c r="W142" s="34"/>
      <c r="X142" s="34"/>
      <c r="Y142" s="34"/>
      <c r="Z142" s="34"/>
      <c r="AA142" s="34"/>
      <c r="AB142" s="34"/>
      <c r="AC142" s="34"/>
      <c r="AD142" s="34"/>
      <c r="AE142" s="34"/>
      <c r="AR142" s="164" t="s">
        <v>168</v>
      </c>
      <c r="AT142" s="164" t="s">
        <v>169</v>
      </c>
      <c r="AU142" s="164" t="s">
        <v>82</v>
      </c>
      <c r="AY142" s="19" t="s">
        <v>152</v>
      </c>
      <c r="BE142" s="165">
        <f>IF(N142="základní",J142,0)</f>
        <v>0</v>
      </c>
      <c r="BF142" s="165">
        <f>IF(N142="snížená",J142,0)</f>
        <v>0</v>
      </c>
      <c r="BG142" s="165">
        <f>IF(N142="zákl. přenesená",J142,0)</f>
        <v>0</v>
      </c>
      <c r="BH142" s="165">
        <f>IF(N142="sníž. přenesená",J142,0)</f>
        <v>0</v>
      </c>
      <c r="BI142" s="165">
        <f>IF(N142="nulová",J142,0)</f>
        <v>0</v>
      </c>
      <c r="BJ142" s="19" t="s">
        <v>80</v>
      </c>
      <c r="BK142" s="165">
        <f>ROUND(I142*H142,2)</f>
        <v>0</v>
      </c>
      <c r="BL142" s="19" t="s">
        <v>159</v>
      </c>
      <c r="BM142" s="164" t="s">
        <v>168</v>
      </c>
    </row>
    <row r="143" spans="1:65" s="13" customFormat="1">
      <c r="B143" s="182"/>
      <c r="D143" s="183" t="s">
        <v>440</v>
      </c>
      <c r="E143" s="184" t="s">
        <v>1</v>
      </c>
      <c r="F143" s="185" t="s">
        <v>463</v>
      </c>
      <c r="H143" s="186">
        <v>94.486999999999995</v>
      </c>
      <c r="I143" s="187"/>
      <c r="L143" s="182"/>
      <c r="M143" s="188"/>
      <c r="N143" s="189"/>
      <c r="O143" s="189"/>
      <c r="P143" s="189"/>
      <c r="Q143" s="189"/>
      <c r="R143" s="189"/>
      <c r="S143" s="189"/>
      <c r="T143" s="190"/>
      <c r="AT143" s="184" t="s">
        <v>440</v>
      </c>
      <c r="AU143" s="184" t="s">
        <v>82</v>
      </c>
      <c r="AV143" s="13" t="s">
        <v>82</v>
      </c>
      <c r="AW143" s="13" t="s">
        <v>29</v>
      </c>
      <c r="AX143" s="13" t="s">
        <v>72</v>
      </c>
      <c r="AY143" s="184" t="s">
        <v>152</v>
      </c>
    </row>
    <row r="144" spans="1:65" s="14" customFormat="1">
      <c r="B144" s="191"/>
      <c r="D144" s="183" t="s">
        <v>440</v>
      </c>
      <c r="E144" s="192" t="s">
        <v>1</v>
      </c>
      <c r="F144" s="193" t="s">
        <v>448</v>
      </c>
      <c r="H144" s="194">
        <v>94.486999999999995</v>
      </c>
      <c r="I144" s="195"/>
      <c r="L144" s="191"/>
      <c r="M144" s="196"/>
      <c r="N144" s="197"/>
      <c r="O144" s="197"/>
      <c r="P144" s="197"/>
      <c r="Q144" s="197"/>
      <c r="R144" s="197"/>
      <c r="S144" s="197"/>
      <c r="T144" s="198"/>
      <c r="AT144" s="192" t="s">
        <v>440</v>
      </c>
      <c r="AU144" s="192" t="s">
        <v>82</v>
      </c>
      <c r="AV144" s="14" t="s">
        <v>159</v>
      </c>
      <c r="AW144" s="14" t="s">
        <v>29</v>
      </c>
      <c r="AX144" s="14" t="s">
        <v>80</v>
      </c>
      <c r="AY144" s="192" t="s">
        <v>152</v>
      </c>
    </row>
    <row r="145" spans="1:65" s="2" customFormat="1" ht="16.5" customHeight="1">
      <c r="A145" s="34"/>
      <c r="B145" s="151"/>
      <c r="C145" s="166" t="s">
        <v>153</v>
      </c>
      <c r="D145" s="166" t="s">
        <v>169</v>
      </c>
      <c r="E145" s="167" t="s">
        <v>464</v>
      </c>
      <c r="F145" s="168" t="s">
        <v>465</v>
      </c>
      <c r="G145" s="169" t="s">
        <v>424</v>
      </c>
      <c r="H145" s="170">
        <v>94.486999999999995</v>
      </c>
      <c r="I145" s="171"/>
      <c r="J145" s="172">
        <f>ROUND(I145*H145,2)</f>
        <v>0</v>
      </c>
      <c r="K145" s="173"/>
      <c r="L145" s="174"/>
      <c r="M145" s="175" t="s">
        <v>1</v>
      </c>
      <c r="N145" s="176" t="s">
        <v>37</v>
      </c>
      <c r="O145" s="60"/>
      <c r="P145" s="162">
        <f>O145*H145</f>
        <v>0</v>
      </c>
      <c r="Q145" s="162">
        <v>0</v>
      </c>
      <c r="R145" s="162">
        <f>Q145*H145</f>
        <v>0</v>
      </c>
      <c r="S145" s="162">
        <v>0</v>
      </c>
      <c r="T145" s="163">
        <f>S145*H145</f>
        <v>0</v>
      </c>
      <c r="U145" s="34"/>
      <c r="V145" s="34"/>
      <c r="W145" s="34"/>
      <c r="X145" s="34"/>
      <c r="Y145" s="34"/>
      <c r="Z145" s="34"/>
      <c r="AA145" s="34"/>
      <c r="AB145" s="34"/>
      <c r="AC145" s="34"/>
      <c r="AD145" s="34"/>
      <c r="AE145" s="34"/>
      <c r="AR145" s="164" t="s">
        <v>168</v>
      </c>
      <c r="AT145" s="164" t="s">
        <v>169</v>
      </c>
      <c r="AU145" s="164" t="s">
        <v>82</v>
      </c>
      <c r="AY145" s="19" t="s">
        <v>152</v>
      </c>
      <c r="BE145" s="165">
        <f>IF(N145="základní",J145,0)</f>
        <v>0</v>
      </c>
      <c r="BF145" s="165">
        <f>IF(N145="snížená",J145,0)</f>
        <v>0</v>
      </c>
      <c r="BG145" s="165">
        <f>IF(N145="zákl. přenesená",J145,0)</f>
        <v>0</v>
      </c>
      <c r="BH145" s="165">
        <f>IF(N145="sníž. přenesená",J145,0)</f>
        <v>0</v>
      </c>
      <c r="BI145" s="165">
        <f>IF(N145="nulová",J145,0)</f>
        <v>0</v>
      </c>
      <c r="BJ145" s="19" t="s">
        <v>80</v>
      </c>
      <c r="BK145" s="165">
        <f>ROUND(I145*H145,2)</f>
        <v>0</v>
      </c>
      <c r="BL145" s="19" t="s">
        <v>159</v>
      </c>
      <c r="BM145" s="164" t="s">
        <v>190</v>
      </c>
    </row>
    <row r="146" spans="1:65" s="2" customFormat="1" ht="44.25" customHeight="1">
      <c r="A146" s="34"/>
      <c r="B146" s="151"/>
      <c r="C146" s="152" t="s">
        <v>173</v>
      </c>
      <c r="D146" s="152" t="s">
        <v>155</v>
      </c>
      <c r="E146" s="153" t="s">
        <v>466</v>
      </c>
      <c r="F146" s="154" t="s">
        <v>467</v>
      </c>
      <c r="G146" s="155" t="s">
        <v>158</v>
      </c>
      <c r="H146" s="156">
        <v>4121.46</v>
      </c>
      <c r="I146" s="157"/>
      <c r="J146" s="158">
        <f>ROUND(I146*H146,2)</f>
        <v>0</v>
      </c>
      <c r="K146" s="159"/>
      <c r="L146" s="35"/>
      <c r="M146" s="160" t="s">
        <v>1</v>
      </c>
      <c r="N146" s="161" t="s">
        <v>37</v>
      </c>
      <c r="O146" s="60"/>
      <c r="P146" s="162">
        <f>O146*H146</f>
        <v>0</v>
      </c>
      <c r="Q146" s="162">
        <v>0</v>
      </c>
      <c r="R146" s="162">
        <f>Q146*H146</f>
        <v>0</v>
      </c>
      <c r="S146" s="162">
        <v>0</v>
      </c>
      <c r="T146" s="163">
        <f>S146*H146</f>
        <v>0</v>
      </c>
      <c r="U146" s="34"/>
      <c r="V146" s="34"/>
      <c r="W146" s="34"/>
      <c r="X146" s="34"/>
      <c r="Y146" s="34"/>
      <c r="Z146" s="34"/>
      <c r="AA146" s="34"/>
      <c r="AB146" s="34"/>
      <c r="AC146" s="34"/>
      <c r="AD146" s="34"/>
      <c r="AE146" s="34"/>
      <c r="AR146" s="164" t="s">
        <v>159</v>
      </c>
      <c r="AT146" s="164" t="s">
        <v>155</v>
      </c>
      <c r="AU146" s="164" t="s">
        <v>82</v>
      </c>
      <c r="AY146" s="19" t="s">
        <v>152</v>
      </c>
      <c r="BE146" s="165">
        <f>IF(N146="základní",J146,0)</f>
        <v>0</v>
      </c>
      <c r="BF146" s="165">
        <f>IF(N146="snížená",J146,0)</f>
        <v>0</v>
      </c>
      <c r="BG146" s="165">
        <f>IF(N146="zákl. přenesená",J146,0)</f>
        <v>0</v>
      </c>
      <c r="BH146" s="165">
        <f>IF(N146="sníž. přenesená",J146,0)</f>
        <v>0</v>
      </c>
      <c r="BI146" s="165">
        <f>IF(N146="nulová",J146,0)</f>
        <v>0</v>
      </c>
      <c r="BJ146" s="19" t="s">
        <v>80</v>
      </c>
      <c r="BK146" s="165">
        <f>ROUND(I146*H146,2)</f>
        <v>0</v>
      </c>
      <c r="BL146" s="19" t="s">
        <v>159</v>
      </c>
      <c r="BM146" s="164" t="s">
        <v>199</v>
      </c>
    </row>
    <row r="147" spans="1:65" s="13" customFormat="1">
      <c r="B147" s="182"/>
      <c r="D147" s="183" t="s">
        <v>440</v>
      </c>
      <c r="E147" s="184" t="s">
        <v>1</v>
      </c>
      <c r="F147" s="185" t="s">
        <v>468</v>
      </c>
      <c r="H147" s="186">
        <v>1239.501</v>
      </c>
      <c r="I147" s="187"/>
      <c r="L147" s="182"/>
      <c r="M147" s="188"/>
      <c r="N147" s="189"/>
      <c r="O147" s="189"/>
      <c r="P147" s="189"/>
      <c r="Q147" s="189"/>
      <c r="R147" s="189"/>
      <c r="S147" s="189"/>
      <c r="T147" s="190"/>
      <c r="AT147" s="184" t="s">
        <v>440</v>
      </c>
      <c r="AU147" s="184" t="s">
        <v>82</v>
      </c>
      <c r="AV147" s="13" t="s">
        <v>82</v>
      </c>
      <c r="AW147" s="13" t="s">
        <v>29</v>
      </c>
      <c r="AX147" s="13" t="s">
        <v>72</v>
      </c>
      <c r="AY147" s="184" t="s">
        <v>152</v>
      </c>
    </row>
    <row r="148" spans="1:65" s="13" customFormat="1">
      <c r="B148" s="182"/>
      <c r="D148" s="183" t="s">
        <v>440</v>
      </c>
      <c r="E148" s="184" t="s">
        <v>1</v>
      </c>
      <c r="F148" s="185" t="s">
        <v>469</v>
      </c>
      <c r="H148" s="186">
        <v>998.89200000000005</v>
      </c>
      <c r="I148" s="187"/>
      <c r="L148" s="182"/>
      <c r="M148" s="188"/>
      <c r="N148" s="189"/>
      <c r="O148" s="189"/>
      <c r="P148" s="189"/>
      <c r="Q148" s="189"/>
      <c r="R148" s="189"/>
      <c r="S148" s="189"/>
      <c r="T148" s="190"/>
      <c r="AT148" s="184" t="s">
        <v>440</v>
      </c>
      <c r="AU148" s="184" t="s">
        <v>82</v>
      </c>
      <c r="AV148" s="13" t="s">
        <v>82</v>
      </c>
      <c r="AW148" s="13" t="s">
        <v>29</v>
      </c>
      <c r="AX148" s="13" t="s">
        <v>72</v>
      </c>
      <c r="AY148" s="184" t="s">
        <v>152</v>
      </c>
    </row>
    <row r="149" spans="1:65" s="13" customFormat="1">
      <c r="B149" s="182"/>
      <c r="D149" s="183" t="s">
        <v>440</v>
      </c>
      <c r="E149" s="184" t="s">
        <v>1</v>
      </c>
      <c r="F149" s="185" t="s">
        <v>470</v>
      </c>
      <c r="H149" s="186">
        <v>909.024</v>
      </c>
      <c r="I149" s="187"/>
      <c r="L149" s="182"/>
      <c r="M149" s="188"/>
      <c r="N149" s="189"/>
      <c r="O149" s="189"/>
      <c r="P149" s="189"/>
      <c r="Q149" s="189"/>
      <c r="R149" s="189"/>
      <c r="S149" s="189"/>
      <c r="T149" s="190"/>
      <c r="AT149" s="184" t="s">
        <v>440</v>
      </c>
      <c r="AU149" s="184" t="s">
        <v>82</v>
      </c>
      <c r="AV149" s="13" t="s">
        <v>82</v>
      </c>
      <c r="AW149" s="13" t="s">
        <v>29</v>
      </c>
      <c r="AX149" s="13" t="s">
        <v>72</v>
      </c>
      <c r="AY149" s="184" t="s">
        <v>152</v>
      </c>
    </row>
    <row r="150" spans="1:65" s="13" customFormat="1">
      <c r="B150" s="182"/>
      <c r="D150" s="183" t="s">
        <v>440</v>
      </c>
      <c r="E150" s="184" t="s">
        <v>1</v>
      </c>
      <c r="F150" s="185" t="s">
        <v>471</v>
      </c>
      <c r="H150" s="186">
        <v>238.27199999999999</v>
      </c>
      <c r="I150" s="187"/>
      <c r="L150" s="182"/>
      <c r="M150" s="188"/>
      <c r="N150" s="189"/>
      <c r="O150" s="189"/>
      <c r="P150" s="189"/>
      <c r="Q150" s="189"/>
      <c r="R150" s="189"/>
      <c r="S150" s="189"/>
      <c r="T150" s="190"/>
      <c r="AT150" s="184" t="s">
        <v>440</v>
      </c>
      <c r="AU150" s="184" t="s">
        <v>82</v>
      </c>
      <c r="AV150" s="13" t="s">
        <v>82</v>
      </c>
      <c r="AW150" s="13" t="s">
        <v>29</v>
      </c>
      <c r="AX150" s="13" t="s">
        <v>72</v>
      </c>
      <c r="AY150" s="184" t="s">
        <v>152</v>
      </c>
    </row>
    <row r="151" spans="1:65" s="13" customFormat="1">
      <c r="B151" s="182"/>
      <c r="D151" s="183" t="s">
        <v>440</v>
      </c>
      <c r="E151" s="184" t="s">
        <v>1</v>
      </c>
      <c r="F151" s="185" t="s">
        <v>472</v>
      </c>
      <c r="H151" s="186">
        <v>735.77099999999996</v>
      </c>
      <c r="I151" s="187"/>
      <c r="L151" s="182"/>
      <c r="M151" s="188"/>
      <c r="N151" s="189"/>
      <c r="O151" s="189"/>
      <c r="P151" s="189"/>
      <c r="Q151" s="189"/>
      <c r="R151" s="189"/>
      <c r="S151" s="189"/>
      <c r="T151" s="190"/>
      <c r="AT151" s="184" t="s">
        <v>440</v>
      </c>
      <c r="AU151" s="184" t="s">
        <v>82</v>
      </c>
      <c r="AV151" s="13" t="s">
        <v>82</v>
      </c>
      <c r="AW151" s="13" t="s">
        <v>29</v>
      </c>
      <c r="AX151" s="13" t="s">
        <v>72</v>
      </c>
      <c r="AY151" s="184" t="s">
        <v>152</v>
      </c>
    </row>
    <row r="152" spans="1:65" s="14" customFormat="1">
      <c r="B152" s="191"/>
      <c r="D152" s="183" t="s">
        <v>440</v>
      </c>
      <c r="E152" s="192" t="s">
        <v>1</v>
      </c>
      <c r="F152" s="193" t="s">
        <v>448</v>
      </c>
      <c r="H152" s="194">
        <v>4121.46</v>
      </c>
      <c r="I152" s="195"/>
      <c r="L152" s="191"/>
      <c r="M152" s="196"/>
      <c r="N152" s="197"/>
      <c r="O152" s="197"/>
      <c r="P152" s="197"/>
      <c r="Q152" s="197"/>
      <c r="R152" s="197"/>
      <c r="S152" s="197"/>
      <c r="T152" s="198"/>
      <c r="AT152" s="192" t="s">
        <v>440</v>
      </c>
      <c r="AU152" s="192" t="s">
        <v>82</v>
      </c>
      <c r="AV152" s="14" t="s">
        <v>159</v>
      </c>
      <c r="AW152" s="14" t="s">
        <v>29</v>
      </c>
      <c r="AX152" s="14" t="s">
        <v>80</v>
      </c>
      <c r="AY152" s="192" t="s">
        <v>152</v>
      </c>
    </row>
    <row r="153" spans="1:65" s="2" customFormat="1" ht="44.25" customHeight="1">
      <c r="A153" s="34"/>
      <c r="B153" s="151"/>
      <c r="C153" s="152" t="s">
        <v>178</v>
      </c>
      <c r="D153" s="152" t="s">
        <v>155</v>
      </c>
      <c r="E153" s="153" t="s">
        <v>473</v>
      </c>
      <c r="F153" s="154" t="s">
        <v>474</v>
      </c>
      <c r="G153" s="155" t="s">
        <v>158</v>
      </c>
      <c r="H153" s="156">
        <v>521</v>
      </c>
      <c r="I153" s="157"/>
      <c r="J153" s="158">
        <f>ROUND(I153*H153,2)</f>
        <v>0</v>
      </c>
      <c r="K153" s="159"/>
      <c r="L153" s="35"/>
      <c r="M153" s="160" t="s">
        <v>1</v>
      </c>
      <c r="N153" s="161" t="s">
        <v>37</v>
      </c>
      <c r="O153" s="60"/>
      <c r="P153" s="162">
        <f>O153*H153</f>
        <v>0</v>
      </c>
      <c r="Q153" s="162">
        <v>0</v>
      </c>
      <c r="R153" s="162">
        <f>Q153*H153</f>
        <v>0</v>
      </c>
      <c r="S153" s="162">
        <v>0</v>
      </c>
      <c r="T153" s="163">
        <f>S153*H153</f>
        <v>0</v>
      </c>
      <c r="U153" s="34"/>
      <c r="V153" s="34"/>
      <c r="W153" s="34"/>
      <c r="X153" s="34"/>
      <c r="Y153" s="34"/>
      <c r="Z153" s="34"/>
      <c r="AA153" s="34"/>
      <c r="AB153" s="34"/>
      <c r="AC153" s="34"/>
      <c r="AD153" s="34"/>
      <c r="AE153" s="34"/>
      <c r="AR153" s="164" t="s">
        <v>159</v>
      </c>
      <c r="AT153" s="164" t="s">
        <v>155</v>
      </c>
      <c r="AU153" s="164" t="s">
        <v>82</v>
      </c>
      <c r="AY153" s="19" t="s">
        <v>152</v>
      </c>
      <c r="BE153" s="165">
        <f>IF(N153="základní",J153,0)</f>
        <v>0</v>
      </c>
      <c r="BF153" s="165">
        <f>IF(N153="snížená",J153,0)</f>
        <v>0</v>
      </c>
      <c r="BG153" s="165">
        <f>IF(N153="zákl. přenesená",J153,0)</f>
        <v>0</v>
      </c>
      <c r="BH153" s="165">
        <f>IF(N153="sníž. přenesená",J153,0)</f>
        <v>0</v>
      </c>
      <c r="BI153" s="165">
        <f>IF(N153="nulová",J153,0)</f>
        <v>0</v>
      </c>
      <c r="BJ153" s="19" t="s">
        <v>80</v>
      </c>
      <c r="BK153" s="165">
        <f>ROUND(I153*H153,2)</f>
        <v>0</v>
      </c>
      <c r="BL153" s="19" t="s">
        <v>159</v>
      </c>
      <c r="BM153" s="164" t="s">
        <v>207</v>
      </c>
    </row>
    <row r="154" spans="1:65" s="13" customFormat="1">
      <c r="B154" s="182"/>
      <c r="D154" s="183" t="s">
        <v>440</v>
      </c>
      <c r="E154" s="184" t="s">
        <v>1</v>
      </c>
      <c r="F154" s="185" t="s">
        <v>475</v>
      </c>
      <c r="H154" s="186">
        <v>350</v>
      </c>
      <c r="I154" s="187"/>
      <c r="L154" s="182"/>
      <c r="M154" s="188"/>
      <c r="N154" s="189"/>
      <c r="O154" s="189"/>
      <c r="P154" s="189"/>
      <c r="Q154" s="189"/>
      <c r="R154" s="189"/>
      <c r="S154" s="189"/>
      <c r="T154" s="190"/>
      <c r="AT154" s="184" t="s">
        <v>440</v>
      </c>
      <c r="AU154" s="184" t="s">
        <v>82</v>
      </c>
      <c r="AV154" s="13" t="s">
        <v>82</v>
      </c>
      <c r="AW154" s="13" t="s">
        <v>29</v>
      </c>
      <c r="AX154" s="13" t="s">
        <v>72</v>
      </c>
      <c r="AY154" s="184" t="s">
        <v>152</v>
      </c>
    </row>
    <row r="155" spans="1:65" s="13" customFormat="1">
      <c r="B155" s="182"/>
      <c r="D155" s="183" t="s">
        <v>440</v>
      </c>
      <c r="E155" s="184" t="s">
        <v>1</v>
      </c>
      <c r="F155" s="185" t="s">
        <v>476</v>
      </c>
      <c r="H155" s="186">
        <v>116</v>
      </c>
      <c r="I155" s="187"/>
      <c r="L155" s="182"/>
      <c r="M155" s="188"/>
      <c r="N155" s="189"/>
      <c r="O155" s="189"/>
      <c r="P155" s="189"/>
      <c r="Q155" s="189"/>
      <c r="R155" s="189"/>
      <c r="S155" s="189"/>
      <c r="T155" s="190"/>
      <c r="AT155" s="184" t="s">
        <v>440</v>
      </c>
      <c r="AU155" s="184" t="s">
        <v>82</v>
      </c>
      <c r="AV155" s="13" t="s">
        <v>82</v>
      </c>
      <c r="AW155" s="13" t="s">
        <v>29</v>
      </c>
      <c r="AX155" s="13" t="s">
        <v>72</v>
      </c>
      <c r="AY155" s="184" t="s">
        <v>152</v>
      </c>
    </row>
    <row r="156" spans="1:65" s="13" customFormat="1">
      <c r="B156" s="182"/>
      <c r="D156" s="183" t="s">
        <v>440</v>
      </c>
      <c r="E156" s="184" t="s">
        <v>1</v>
      </c>
      <c r="F156" s="185" t="s">
        <v>477</v>
      </c>
      <c r="H156" s="186">
        <v>55</v>
      </c>
      <c r="I156" s="187"/>
      <c r="L156" s="182"/>
      <c r="M156" s="188"/>
      <c r="N156" s="189"/>
      <c r="O156" s="189"/>
      <c r="P156" s="189"/>
      <c r="Q156" s="189"/>
      <c r="R156" s="189"/>
      <c r="S156" s="189"/>
      <c r="T156" s="190"/>
      <c r="AT156" s="184" t="s">
        <v>440</v>
      </c>
      <c r="AU156" s="184" t="s">
        <v>82</v>
      </c>
      <c r="AV156" s="13" t="s">
        <v>82</v>
      </c>
      <c r="AW156" s="13" t="s">
        <v>29</v>
      </c>
      <c r="AX156" s="13" t="s">
        <v>72</v>
      </c>
      <c r="AY156" s="184" t="s">
        <v>152</v>
      </c>
    </row>
    <row r="157" spans="1:65" s="14" customFormat="1">
      <c r="B157" s="191"/>
      <c r="D157" s="183" t="s">
        <v>440</v>
      </c>
      <c r="E157" s="192" t="s">
        <v>1</v>
      </c>
      <c r="F157" s="193" t="s">
        <v>448</v>
      </c>
      <c r="H157" s="194">
        <v>521</v>
      </c>
      <c r="I157" s="195"/>
      <c r="L157" s="191"/>
      <c r="M157" s="196"/>
      <c r="N157" s="197"/>
      <c r="O157" s="197"/>
      <c r="P157" s="197"/>
      <c r="Q157" s="197"/>
      <c r="R157" s="197"/>
      <c r="S157" s="197"/>
      <c r="T157" s="198"/>
      <c r="AT157" s="192" t="s">
        <v>440</v>
      </c>
      <c r="AU157" s="192" t="s">
        <v>82</v>
      </c>
      <c r="AV157" s="14" t="s">
        <v>159</v>
      </c>
      <c r="AW157" s="14" t="s">
        <v>29</v>
      </c>
      <c r="AX157" s="14" t="s">
        <v>80</v>
      </c>
      <c r="AY157" s="192" t="s">
        <v>152</v>
      </c>
    </row>
    <row r="158" spans="1:65" s="2" customFormat="1" ht="49.15" customHeight="1">
      <c r="A158" s="34"/>
      <c r="B158" s="151"/>
      <c r="C158" s="152" t="s">
        <v>168</v>
      </c>
      <c r="D158" s="152" t="s">
        <v>155</v>
      </c>
      <c r="E158" s="153" t="s">
        <v>478</v>
      </c>
      <c r="F158" s="154" t="s">
        <v>479</v>
      </c>
      <c r="G158" s="155" t="s">
        <v>158</v>
      </c>
      <c r="H158" s="156">
        <v>5357.402</v>
      </c>
      <c r="I158" s="157"/>
      <c r="J158" s="158">
        <f>ROUND(I158*H158,2)</f>
        <v>0</v>
      </c>
      <c r="K158" s="159"/>
      <c r="L158" s="35"/>
      <c r="M158" s="160" t="s">
        <v>1</v>
      </c>
      <c r="N158" s="161" t="s">
        <v>37</v>
      </c>
      <c r="O158" s="60"/>
      <c r="P158" s="162">
        <f>O158*H158</f>
        <v>0</v>
      </c>
      <c r="Q158" s="162">
        <v>0</v>
      </c>
      <c r="R158" s="162">
        <f>Q158*H158</f>
        <v>0</v>
      </c>
      <c r="S158" s="162">
        <v>0</v>
      </c>
      <c r="T158" s="163">
        <f>S158*H158</f>
        <v>0</v>
      </c>
      <c r="U158" s="34"/>
      <c r="V158" s="34"/>
      <c r="W158" s="34"/>
      <c r="X158" s="34"/>
      <c r="Y158" s="34"/>
      <c r="Z158" s="34"/>
      <c r="AA158" s="34"/>
      <c r="AB158" s="34"/>
      <c r="AC158" s="34"/>
      <c r="AD158" s="34"/>
      <c r="AE158" s="34"/>
      <c r="AR158" s="164" t="s">
        <v>159</v>
      </c>
      <c r="AT158" s="164" t="s">
        <v>155</v>
      </c>
      <c r="AU158" s="164" t="s">
        <v>82</v>
      </c>
      <c r="AY158" s="19" t="s">
        <v>152</v>
      </c>
      <c r="BE158" s="165">
        <f>IF(N158="základní",J158,0)</f>
        <v>0</v>
      </c>
      <c r="BF158" s="165">
        <f>IF(N158="snížená",J158,0)</f>
        <v>0</v>
      </c>
      <c r="BG158" s="165">
        <f>IF(N158="zákl. přenesená",J158,0)</f>
        <v>0</v>
      </c>
      <c r="BH158" s="165">
        <f>IF(N158="sníž. přenesená",J158,0)</f>
        <v>0</v>
      </c>
      <c r="BI158" s="165">
        <f>IF(N158="nulová",J158,0)</f>
        <v>0</v>
      </c>
      <c r="BJ158" s="19" t="s">
        <v>80</v>
      </c>
      <c r="BK158" s="165">
        <f>ROUND(I158*H158,2)</f>
        <v>0</v>
      </c>
      <c r="BL158" s="19" t="s">
        <v>159</v>
      </c>
      <c r="BM158" s="164" t="s">
        <v>214</v>
      </c>
    </row>
    <row r="159" spans="1:65" s="2" customFormat="1" ht="49.15" customHeight="1">
      <c r="A159" s="34"/>
      <c r="B159" s="151"/>
      <c r="C159" s="152" t="s">
        <v>185</v>
      </c>
      <c r="D159" s="152" t="s">
        <v>155</v>
      </c>
      <c r="E159" s="153" t="s">
        <v>480</v>
      </c>
      <c r="F159" s="154" t="s">
        <v>481</v>
      </c>
      <c r="G159" s="155" t="s">
        <v>158</v>
      </c>
      <c r="H159" s="156">
        <v>385</v>
      </c>
      <c r="I159" s="157"/>
      <c r="J159" s="158">
        <f>ROUND(I159*H159,2)</f>
        <v>0</v>
      </c>
      <c r="K159" s="159"/>
      <c r="L159" s="35"/>
      <c r="M159" s="160" t="s">
        <v>1</v>
      </c>
      <c r="N159" s="161" t="s">
        <v>37</v>
      </c>
      <c r="O159" s="60"/>
      <c r="P159" s="162">
        <f>O159*H159</f>
        <v>0</v>
      </c>
      <c r="Q159" s="162">
        <v>0</v>
      </c>
      <c r="R159" s="162">
        <f>Q159*H159</f>
        <v>0</v>
      </c>
      <c r="S159" s="162">
        <v>0</v>
      </c>
      <c r="T159" s="163">
        <f>S159*H159</f>
        <v>0</v>
      </c>
      <c r="U159" s="34"/>
      <c r="V159" s="34"/>
      <c r="W159" s="34"/>
      <c r="X159" s="34"/>
      <c r="Y159" s="34"/>
      <c r="Z159" s="34"/>
      <c r="AA159" s="34"/>
      <c r="AB159" s="34"/>
      <c r="AC159" s="34"/>
      <c r="AD159" s="34"/>
      <c r="AE159" s="34"/>
      <c r="AR159" s="164" t="s">
        <v>159</v>
      </c>
      <c r="AT159" s="164" t="s">
        <v>155</v>
      </c>
      <c r="AU159" s="164" t="s">
        <v>82</v>
      </c>
      <c r="AY159" s="19" t="s">
        <v>152</v>
      </c>
      <c r="BE159" s="165">
        <f>IF(N159="základní",J159,0)</f>
        <v>0</v>
      </c>
      <c r="BF159" s="165">
        <f>IF(N159="snížená",J159,0)</f>
        <v>0</v>
      </c>
      <c r="BG159" s="165">
        <f>IF(N159="zákl. přenesená",J159,0)</f>
        <v>0</v>
      </c>
      <c r="BH159" s="165">
        <f>IF(N159="sníž. přenesená",J159,0)</f>
        <v>0</v>
      </c>
      <c r="BI159" s="165">
        <f>IF(N159="nulová",J159,0)</f>
        <v>0</v>
      </c>
      <c r="BJ159" s="19" t="s">
        <v>80</v>
      </c>
      <c r="BK159" s="165">
        <f>ROUND(I159*H159,2)</f>
        <v>0</v>
      </c>
      <c r="BL159" s="19" t="s">
        <v>159</v>
      </c>
      <c r="BM159" s="164" t="s">
        <v>184</v>
      </c>
    </row>
    <row r="160" spans="1:65" s="13" customFormat="1">
      <c r="B160" s="182"/>
      <c r="D160" s="183" t="s">
        <v>440</v>
      </c>
      <c r="E160" s="184" t="s">
        <v>1</v>
      </c>
      <c r="F160" s="185" t="s">
        <v>482</v>
      </c>
      <c r="H160" s="186">
        <v>252</v>
      </c>
      <c r="I160" s="187"/>
      <c r="L160" s="182"/>
      <c r="M160" s="188"/>
      <c r="N160" s="189"/>
      <c r="O160" s="189"/>
      <c r="P160" s="189"/>
      <c r="Q160" s="189"/>
      <c r="R160" s="189"/>
      <c r="S160" s="189"/>
      <c r="T160" s="190"/>
      <c r="AT160" s="184" t="s">
        <v>440</v>
      </c>
      <c r="AU160" s="184" t="s">
        <v>82</v>
      </c>
      <c r="AV160" s="13" t="s">
        <v>82</v>
      </c>
      <c r="AW160" s="13" t="s">
        <v>29</v>
      </c>
      <c r="AX160" s="13" t="s">
        <v>72</v>
      </c>
      <c r="AY160" s="184" t="s">
        <v>152</v>
      </c>
    </row>
    <row r="161" spans="1:65" s="13" customFormat="1">
      <c r="B161" s="182"/>
      <c r="D161" s="183" t="s">
        <v>440</v>
      </c>
      <c r="E161" s="184" t="s">
        <v>1</v>
      </c>
      <c r="F161" s="185" t="s">
        <v>483</v>
      </c>
      <c r="H161" s="186">
        <v>55</v>
      </c>
      <c r="I161" s="187"/>
      <c r="L161" s="182"/>
      <c r="M161" s="188"/>
      <c r="N161" s="189"/>
      <c r="O161" s="189"/>
      <c r="P161" s="189"/>
      <c r="Q161" s="189"/>
      <c r="R161" s="189"/>
      <c r="S161" s="189"/>
      <c r="T161" s="190"/>
      <c r="AT161" s="184" t="s">
        <v>440</v>
      </c>
      <c r="AU161" s="184" t="s">
        <v>82</v>
      </c>
      <c r="AV161" s="13" t="s">
        <v>82</v>
      </c>
      <c r="AW161" s="13" t="s">
        <v>29</v>
      </c>
      <c r="AX161" s="13" t="s">
        <v>72</v>
      </c>
      <c r="AY161" s="184" t="s">
        <v>152</v>
      </c>
    </row>
    <row r="162" spans="1:65" s="13" customFormat="1">
      <c r="B162" s="182"/>
      <c r="D162" s="183" t="s">
        <v>440</v>
      </c>
      <c r="E162" s="184" t="s">
        <v>1</v>
      </c>
      <c r="F162" s="185" t="s">
        <v>484</v>
      </c>
      <c r="H162" s="186">
        <v>78</v>
      </c>
      <c r="I162" s="187"/>
      <c r="L162" s="182"/>
      <c r="M162" s="188"/>
      <c r="N162" s="189"/>
      <c r="O162" s="189"/>
      <c r="P162" s="189"/>
      <c r="Q162" s="189"/>
      <c r="R162" s="189"/>
      <c r="S162" s="189"/>
      <c r="T162" s="190"/>
      <c r="AT162" s="184" t="s">
        <v>440</v>
      </c>
      <c r="AU162" s="184" t="s">
        <v>82</v>
      </c>
      <c r="AV162" s="13" t="s">
        <v>82</v>
      </c>
      <c r="AW162" s="13" t="s">
        <v>29</v>
      </c>
      <c r="AX162" s="13" t="s">
        <v>72</v>
      </c>
      <c r="AY162" s="184" t="s">
        <v>152</v>
      </c>
    </row>
    <row r="163" spans="1:65" s="14" customFormat="1">
      <c r="B163" s="191"/>
      <c r="D163" s="183" t="s">
        <v>440</v>
      </c>
      <c r="E163" s="192" t="s">
        <v>1</v>
      </c>
      <c r="F163" s="193" t="s">
        <v>448</v>
      </c>
      <c r="H163" s="194">
        <v>385</v>
      </c>
      <c r="I163" s="195"/>
      <c r="L163" s="191"/>
      <c r="M163" s="196"/>
      <c r="N163" s="197"/>
      <c r="O163" s="197"/>
      <c r="P163" s="197"/>
      <c r="Q163" s="197"/>
      <c r="R163" s="197"/>
      <c r="S163" s="197"/>
      <c r="T163" s="198"/>
      <c r="AT163" s="192" t="s">
        <v>440</v>
      </c>
      <c r="AU163" s="192" t="s">
        <v>82</v>
      </c>
      <c r="AV163" s="14" t="s">
        <v>159</v>
      </c>
      <c r="AW163" s="14" t="s">
        <v>29</v>
      </c>
      <c r="AX163" s="14" t="s">
        <v>80</v>
      </c>
      <c r="AY163" s="192" t="s">
        <v>152</v>
      </c>
    </row>
    <row r="164" spans="1:65" s="2" customFormat="1" ht="37.9" customHeight="1">
      <c r="A164" s="34"/>
      <c r="B164" s="151"/>
      <c r="C164" s="152" t="s">
        <v>190</v>
      </c>
      <c r="D164" s="152" t="s">
        <v>155</v>
      </c>
      <c r="E164" s="153" t="s">
        <v>485</v>
      </c>
      <c r="F164" s="154" t="s">
        <v>486</v>
      </c>
      <c r="G164" s="155" t="s">
        <v>158</v>
      </c>
      <c r="H164" s="156">
        <v>254.18700000000001</v>
      </c>
      <c r="I164" s="157"/>
      <c r="J164" s="158">
        <f>ROUND(I164*H164,2)</f>
        <v>0</v>
      </c>
      <c r="K164" s="159"/>
      <c r="L164" s="35"/>
      <c r="M164" s="160" t="s">
        <v>1</v>
      </c>
      <c r="N164" s="161" t="s">
        <v>37</v>
      </c>
      <c r="O164" s="60"/>
      <c r="P164" s="162">
        <f>O164*H164</f>
        <v>0</v>
      </c>
      <c r="Q164" s="162">
        <v>0</v>
      </c>
      <c r="R164" s="162">
        <f>Q164*H164</f>
        <v>0</v>
      </c>
      <c r="S164" s="162">
        <v>0</v>
      </c>
      <c r="T164" s="163">
        <f>S164*H164</f>
        <v>0</v>
      </c>
      <c r="U164" s="34"/>
      <c r="V164" s="34"/>
      <c r="W164" s="34"/>
      <c r="X164" s="34"/>
      <c r="Y164" s="34"/>
      <c r="Z164" s="34"/>
      <c r="AA164" s="34"/>
      <c r="AB164" s="34"/>
      <c r="AC164" s="34"/>
      <c r="AD164" s="34"/>
      <c r="AE164" s="34"/>
      <c r="AR164" s="164" t="s">
        <v>159</v>
      </c>
      <c r="AT164" s="164" t="s">
        <v>155</v>
      </c>
      <c r="AU164" s="164" t="s">
        <v>82</v>
      </c>
      <c r="AY164" s="19" t="s">
        <v>152</v>
      </c>
      <c r="BE164" s="165">
        <f>IF(N164="základní",J164,0)</f>
        <v>0</v>
      </c>
      <c r="BF164" s="165">
        <f>IF(N164="snížená",J164,0)</f>
        <v>0</v>
      </c>
      <c r="BG164" s="165">
        <f>IF(N164="zákl. přenesená",J164,0)</f>
        <v>0</v>
      </c>
      <c r="BH164" s="165">
        <f>IF(N164="sníž. přenesená",J164,0)</f>
        <v>0</v>
      </c>
      <c r="BI164" s="165">
        <f>IF(N164="nulová",J164,0)</f>
        <v>0</v>
      </c>
      <c r="BJ164" s="19" t="s">
        <v>80</v>
      </c>
      <c r="BK164" s="165">
        <f>ROUND(I164*H164,2)</f>
        <v>0</v>
      </c>
      <c r="BL164" s="19" t="s">
        <v>159</v>
      </c>
      <c r="BM164" s="164" t="s">
        <v>189</v>
      </c>
    </row>
    <row r="165" spans="1:65" s="13" customFormat="1">
      <c r="B165" s="182"/>
      <c r="D165" s="183" t="s">
        <v>440</v>
      </c>
      <c r="E165" s="184" t="s">
        <v>1</v>
      </c>
      <c r="F165" s="185" t="s">
        <v>487</v>
      </c>
      <c r="H165" s="186">
        <v>62.786999999999999</v>
      </c>
      <c r="I165" s="187"/>
      <c r="L165" s="182"/>
      <c r="M165" s="188"/>
      <c r="N165" s="189"/>
      <c r="O165" s="189"/>
      <c r="P165" s="189"/>
      <c r="Q165" s="189"/>
      <c r="R165" s="189"/>
      <c r="S165" s="189"/>
      <c r="T165" s="190"/>
      <c r="AT165" s="184" t="s">
        <v>440</v>
      </c>
      <c r="AU165" s="184" t="s">
        <v>82</v>
      </c>
      <c r="AV165" s="13" t="s">
        <v>82</v>
      </c>
      <c r="AW165" s="13" t="s">
        <v>29</v>
      </c>
      <c r="AX165" s="13" t="s">
        <v>72</v>
      </c>
      <c r="AY165" s="184" t="s">
        <v>152</v>
      </c>
    </row>
    <row r="166" spans="1:65" s="13" customFormat="1">
      <c r="B166" s="182"/>
      <c r="D166" s="183" t="s">
        <v>440</v>
      </c>
      <c r="E166" s="184" t="s">
        <v>1</v>
      </c>
      <c r="F166" s="185" t="s">
        <v>488</v>
      </c>
      <c r="H166" s="186">
        <v>7.5</v>
      </c>
      <c r="I166" s="187"/>
      <c r="L166" s="182"/>
      <c r="M166" s="188"/>
      <c r="N166" s="189"/>
      <c r="O166" s="189"/>
      <c r="P166" s="189"/>
      <c r="Q166" s="189"/>
      <c r="R166" s="189"/>
      <c r="S166" s="189"/>
      <c r="T166" s="190"/>
      <c r="AT166" s="184" t="s">
        <v>440</v>
      </c>
      <c r="AU166" s="184" t="s">
        <v>82</v>
      </c>
      <c r="AV166" s="13" t="s">
        <v>82</v>
      </c>
      <c r="AW166" s="13" t="s">
        <v>29</v>
      </c>
      <c r="AX166" s="13" t="s">
        <v>72</v>
      </c>
      <c r="AY166" s="184" t="s">
        <v>152</v>
      </c>
    </row>
    <row r="167" spans="1:65" s="13" customFormat="1">
      <c r="B167" s="182"/>
      <c r="D167" s="183" t="s">
        <v>440</v>
      </c>
      <c r="E167" s="184" t="s">
        <v>1</v>
      </c>
      <c r="F167" s="185" t="s">
        <v>489</v>
      </c>
      <c r="H167" s="186">
        <v>183.9</v>
      </c>
      <c r="I167" s="187"/>
      <c r="L167" s="182"/>
      <c r="M167" s="188"/>
      <c r="N167" s="189"/>
      <c r="O167" s="189"/>
      <c r="P167" s="189"/>
      <c r="Q167" s="189"/>
      <c r="R167" s="189"/>
      <c r="S167" s="189"/>
      <c r="T167" s="190"/>
      <c r="AT167" s="184" t="s">
        <v>440</v>
      </c>
      <c r="AU167" s="184" t="s">
        <v>82</v>
      </c>
      <c r="AV167" s="13" t="s">
        <v>82</v>
      </c>
      <c r="AW167" s="13" t="s">
        <v>29</v>
      </c>
      <c r="AX167" s="13" t="s">
        <v>72</v>
      </c>
      <c r="AY167" s="184" t="s">
        <v>152</v>
      </c>
    </row>
    <row r="168" spans="1:65" s="14" customFormat="1">
      <c r="B168" s="191"/>
      <c r="D168" s="183" t="s">
        <v>440</v>
      </c>
      <c r="E168" s="192" t="s">
        <v>1</v>
      </c>
      <c r="F168" s="193" t="s">
        <v>448</v>
      </c>
      <c r="H168" s="194">
        <v>254.18700000000001</v>
      </c>
      <c r="I168" s="195"/>
      <c r="L168" s="191"/>
      <c r="M168" s="196"/>
      <c r="N168" s="197"/>
      <c r="O168" s="197"/>
      <c r="P168" s="197"/>
      <c r="Q168" s="197"/>
      <c r="R168" s="197"/>
      <c r="S168" s="197"/>
      <c r="T168" s="198"/>
      <c r="AT168" s="192" t="s">
        <v>440</v>
      </c>
      <c r="AU168" s="192" t="s">
        <v>82</v>
      </c>
      <c r="AV168" s="14" t="s">
        <v>159</v>
      </c>
      <c r="AW168" s="14" t="s">
        <v>29</v>
      </c>
      <c r="AX168" s="14" t="s">
        <v>80</v>
      </c>
      <c r="AY168" s="192" t="s">
        <v>152</v>
      </c>
    </row>
    <row r="169" spans="1:65" s="2" customFormat="1" ht="37.9" customHeight="1">
      <c r="A169" s="34"/>
      <c r="B169" s="151"/>
      <c r="C169" s="152" t="s">
        <v>195</v>
      </c>
      <c r="D169" s="152" t="s">
        <v>155</v>
      </c>
      <c r="E169" s="153" t="s">
        <v>490</v>
      </c>
      <c r="F169" s="154" t="s">
        <v>491</v>
      </c>
      <c r="G169" s="155" t="s">
        <v>158</v>
      </c>
      <c r="H169" s="156">
        <v>30.794</v>
      </c>
      <c r="I169" s="157"/>
      <c r="J169" s="158">
        <f>ROUND(I169*H169,2)</f>
        <v>0</v>
      </c>
      <c r="K169" s="159"/>
      <c r="L169" s="35"/>
      <c r="M169" s="160" t="s">
        <v>1</v>
      </c>
      <c r="N169" s="161" t="s">
        <v>37</v>
      </c>
      <c r="O169" s="60"/>
      <c r="P169" s="162">
        <f>O169*H169</f>
        <v>0</v>
      </c>
      <c r="Q169" s="162">
        <v>0</v>
      </c>
      <c r="R169" s="162">
        <f>Q169*H169</f>
        <v>0</v>
      </c>
      <c r="S169" s="162">
        <v>0</v>
      </c>
      <c r="T169" s="163">
        <f>S169*H169</f>
        <v>0</v>
      </c>
      <c r="U169" s="34"/>
      <c r="V169" s="34"/>
      <c r="W169" s="34"/>
      <c r="X169" s="34"/>
      <c r="Y169" s="34"/>
      <c r="Z169" s="34"/>
      <c r="AA169" s="34"/>
      <c r="AB169" s="34"/>
      <c r="AC169" s="34"/>
      <c r="AD169" s="34"/>
      <c r="AE169" s="34"/>
      <c r="AR169" s="164" t="s">
        <v>159</v>
      </c>
      <c r="AT169" s="164" t="s">
        <v>155</v>
      </c>
      <c r="AU169" s="164" t="s">
        <v>82</v>
      </c>
      <c r="AY169" s="19" t="s">
        <v>152</v>
      </c>
      <c r="BE169" s="165">
        <f>IF(N169="základní",J169,0)</f>
        <v>0</v>
      </c>
      <c r="BF169" s="165">
        <f>IF(N169="snížená",J169,0)</f>
        <v>0</v>
      </c>
      <c r="BG169" s="165">
        <f>IF(N169="zákl. přenesená",J169,0)</f>
        <v>0</v>
      </c>
      <c r="BH169" s="165">
        <f>IF(N169="sníž. přenesená",J169,0)</f>
        <v>0</v>
      </c>
      <c r="BI169" s="165">
        <f>IF(N169="nulová",J169,0)</f>
        <v>0</v>
      </c>
      <c r="BJ169" s="19" t="s">
        <v>80</v>
      </c>
      <c r="BK169" s="165">
        <f>ROUND(I169*H169,2)</f>
        <v>0</v>
      </c>
      <c r="BL169" s="19" t="s">
        <v>159</v>
      </c>
      <c r="BM169" s="164" t="s">
        <v>236</v>
      </c>
    </row>
    <row r="170" spans="1:65" s="13" customFormat="1">
      <c r="B170" s="182"/>
      <c r="D170" s="183" t="s">
        <v>440</v>
      </c>
      <c r="E170" s="184" t="s">
        <v>1</v>
      </c>
      <c r="F170" s="185" t="s">
        <v>492</v>
      </c>
      <c r="H170" s="186">
        <v>30.794</v>
      </c>
      <c r="I170" s="187"/>
      <c r="L170" s="182"/>
      <c r="M170" s="188"/>
      <c r="N170" s="189"/>
      <c r="O170" s="189"/>
      <c r="P170" s="189"/>
      <c r="Q170" s="189"/>
      <c r="R170" s="189"/>
      <c r="S170" s="189"/>
      <c r="T170" s="190"/>
      <c r="AT170" s="184" t="s">
        <v>440</v>
      </c>
      <c r="AU170" s="184" t="s">
        <v>82</v>
      </c>
      <c r="AV170" s="13" t="s">
        <v>82</v>
      </c>
      <c r="AW170" s="13" t="s">
        <v>29</v>
      </c>
      <c r="AX170" s="13" t="s">
        <v>72</v>
      </c>
      <c r="AY170" s="184" t="s">
        <v>152</v>
      </c>
    </row>
    <row r="171" spans="1:65" s="14" customFormat="1">
      <c r="B171" s="191"/>
      <c r="D171" s="183" t="s">
        <v>440</v>
      </c>
      <c r="E171" s="192" t="s">
        <v>1</v>
      </c>
      <c r="F171" s="193" t="s">
        <v>448</v>
      </c>
      <c r="H171" s="194">
        <v>30.794</v>
      </c>
      <c r="I171" s="195"/>
      <c r="L171" s="191"/>
      <c r="M171" s="196"/>
      <c r="N171" s="197"/>
      <c r="O171" s="197"/>
      <c r="P171" s="197"/>
      <c r="Q171" s="197"/>
      <c r="R171" s="197"/>
      <c r="S171" s="197"/>
      <c r="T171" s="198"/>
      <c r="AT171" s="192" t="s">
        <v>440</v>
      </c>
      <c r="AU171" s="192" t="s">
        <v>82</v>
      </c>
      <c r="AV171" s="14" t="s">
        <v>159</v>
      </c>
      <c r="AW171" s="14" t="s">
        <v>29</v>
      </c>
      <c r="AX171" s="14" t="s">
        <v>80</v>
      </c>
      <c r="AY171" s="192" t="s">
        <v>152</v>
      </c>
    </row>
    <row r="172" spans="1:65" s="2" customFormat="1" ht="16.5" customHeight="1">
      <c r="A172" s="34"/>
      <c r="B172" s="151"/>
      <c r="C172" s="166" t="s">
        <v>199</v>
      </c>
      <c r="D172" s="166" t="s">
        <v>169</v>
      </c>
      <c r="E172" s="167" t="s">
        <v>493</v>
      </c>
      <c r="F172" s="168" t="s">
        <v>494</v>
      </c>
      <c r="G172" s="169" t="s">
        <v>424</v>
      </c>
      <c r="H172" s="170">
        <v>11150.659</v>
      </c>
      <c r="I172" s="171"/>
      <c r="J172" s="172">
        <f>ROUND(I172*H172,2)</f>
        <v>0</v>
      </c>
      <c r="K172" s="173"/>
      <c r="L172" s="174"/>
      <c r="M172" s="175" t="s">
        <v>1</v>
      </c>
      <c r="N172" s="176" t="s">
        <v>37</v>
      </c>
      <c r="O172" s="60"/>
      <c r="P172" s="162">
        <f>O172*H172</f>
        <v>0</v>
      </c>
      <c r="Q172" s="162">
        <v>0</v>
      </c>
      <c r="R172" s="162">
        <f>Q172*H172</f>
        <v>0</v>
      </c>
      <c r="S172" s="162">
        <v>0</v>
      </c>
      <c r="T172" s="163">
        <f>S172*H172</f>
        <v>0</v>
      </c>
      <c r="U172" s="34"/>
      <c r="V172" s="34"/>
      <c r="W172" s="34"/>
      <c r="X172" s="34"/>
      <c r="Y172" s="34"/>
      <c r="Z172" s="34"/>
      <c r="AA172" s="34"/>
      <c r="AB172" s="34"/>
      <c r="AC172" s="34"/>
      <c r="AD172" s="34"/>
      <c r="AE172" s="34"/>
      <c r="AR172" s="164" t="s">
        <v>168</v>
      </c>
      <c r="AT172" s="164" t="s">
        <v>169</v>
      </c>
      <c r="AU172" s="164" t="s">
        <v>82</v>
      </c>
      <c r="AY172" s="19" t="s">
        <v>152</v>
      </c>
      <c r="BE172" s="165">
        <f>IF(N172="základní",J172,0)</f>
        <v>0</v>
      </c>
      <c r="BF172" s="165">
        <f>IF(N172="snížená",J172,0)</f>
        <v>0</v>
      </c>
      <c r="BG172" s="165">
        <f>IF(N172="zákl. přenesená",J172,0)</f>
        <v>0</v>
      </c>
      <c r="BH172" s="165">
        <f>IF(N172="sníž. přenesená",J172,0)</f>
        <v>0</v>
      </c>
      <c r="BI172" s="165">
        <f>IF(N172="nulová",J172,0)</f>
        <v>0</v>
      </c>
      <c r="BJ172" s="19" t="s">
        <v>80</v>
      </c>
      <c r="BK172" s="165">
        <f>ROUND(I172*H172,2)</f>
        <v>0</v>
      </c>
      <c r="BL172" s="19" t="s">
        <v>159</v>
      </c>
      <c r="BM172" s="164" t="s">
        <v>244</v>
      </c>
    </row>
    <row r="173" spans="1:65" s="13" customFormat="1">
      <c r="B173" s="182"/>
      <c r="D173" s="183" t="s">
        <v>440</v>
      </c>
      <c r="E173" s="184" t="s">
        <v>1</v>
      </c>
      <c r="F173" s="185" t="s">
        <v>495</v>
      </c>
      <c r="H173" s="186">
        <v>11150.659</v>
      </c>
      <c r="I173" s="187"/>
      <c r="L173" s="182"/>
      <c r="M173" s="188"/>
      <c r="N173" s="189"/>
      <c r="O173" s="189"/>
      <c r="P173" s="189"/>
      <c r="Q173" s="189"/>
      <c r="R173" s="189"/>
      <c r="S173" s="189"/>
      <c r="T173" s="190"/>
      <c r="AT173" s="184" t="s">
        <v>440</v>
      </c>
      <c r="AU173" s="184" t="s">
        <v>82</v>
      </c>
      <c r="AV173" s="13" t="s">
        <v>82</v>
      </c>
      <c r="AW173" s="13" t="s">
        <v>29</v>
      </c>
      <c r="AX173" s="13" t="s">
        <v>72</v>
      </c>
      <c r="AY173" s="184" t="s">
        <v>152</v>
      </c>
    </row>
    <row r="174" spans="1:65" s="14" customFormat="1">
      <c r="B174" s="191"/>
      <c r="D174" s="183" t="s">
        <v>440</v>
      </c>
      <c r="E174" s="192" t="s">
        <v>1</v>
      </c>
      <c r="F174" s="193" t="s">
        <v>448</v>
      </c>
      <c r="H174" s="194">
        <v>11150.659</v>
      </c>
      <c r="I174" s="195"/>
      <c r="L174" s="191"/>
      <c r="M174" s="196"/>
      <c r="N174" s="197"/>
      <c r="O174" s="197"/>
      <c r="P174" s="197"/>
      <c r="Q174" s="197"/>
      <c r="R174" s="197"/>
      <c r="S174" s="197"/>
      <c r="T174" s="198"/>
      <c r="AT174" s="192" t="s">
        <v>440</v>
      </c>
      <c r="AU174" s="192" t="s">
        <v>82</v>
      </c>
      <c r="AV174" s="14" t="s">
        <v>159</v>
      </c>
      <c r="AW174" s="14" t="s">
        <v>29</v>
      </c>
      <c r="AX174" s="14" t="s">
        <v>80</v>
      </c>
      <c r="AY174" s="192" t="s">
        <v>152</v>
      </c>
    </row>
    <row r="175" spans="1:65" s="2" customFormat="1" ht="37.9" customHeight="1">
      <c r="A175" s="34"/>
      <c r="B175" s="151"/>
      <c r="C175" s="152" t="s">
        <v>203</v>
      </c>
      <c r="D175" s="152" t="s">
        <v>155</v>
      </c>
      <c r="E175" s="153" t="s">
        <v>496</v>
      </c>
      <c r="F175" s="154" t="s">
        <v>497</v>
      </c>
      <c r="G175" s="155" t="s">
        <v>439</v>
      </c>
      <c r="H175" s="156">
        <v>1.855</v>
      </c>
      <c r="I175" s="157"/>
      <c r="J175" s="158">
        <f>ROUND(I175*H175,2)</f>
        <v>0</v>
      </c>
      <c r="K175" s="159"/>
      <c r="L175" s="35"/>
      <c r="M175" s="160" t="s">
        <v>1</v>
      </c>
      <c r="N175" s="161" t="s">
        <v>37</v>
      </c>
      <c r="O175" s="60"/>
      <c r="P175" s="162">
        <f>O175*H175</f>
        <v>0</v>
      </c>
      <c r="Q175" s="162">
        <v>0</v>
      </c>
      <c r="R175" s="162">
        <f>Q175*H175</f>
        <v>0</v>
      </c>
      <c r="S175" s="162">
        <v>0</v>
      </c>
      <c r="T175" s="163">
        <f>S175*H175</f>
        <v>0</v>
      </c>
      <c r="U175" s="34"/>
      <c r="V175" s="34"/>
      <c r="W175" s="34"/>
      <c r="X175" s="34"/>
      <c r="Y175" s="34"/>
      <c r="Z175" s="34"/>
      <c r="AA175" s="34"/>
      <c r="AB175" s="34"/>
      <c r="AC175" s="34"/>
      <c r="AD175" s="34"/>
      <c r="AE175" s="34"/>
      <c r="AR175" s="164" t="s">
        <v>159</v>
      </c>
      <c r="AT175" s="164" t="s">
        <v>155</v>
      </c>
      <c r="AU175" s="164" t="s">
        <v>82</v>
      </c>
      <c r="AY175" s="19" t="s">
        <v>152</v>
      </c>
      <c r="BE175" s="165">
        <f>IF(N175="základní",J175,0)</f>
        <v>0</v>
      </c>
      <c r="BF175" s="165">
        <f>IF(N175="snížená",J175,0)</f>
        <v>0</v>
      </c>
      <c r="BG175" s="165">
        <f>IF(N175="zákl. přenesená",J175,0)</f>
        <v>0</v>
      </c>
      <c r="BH175" s="165">
        <f>IF(N175="sníž. přenesená",J175,0)</f>
        <v>0</v>
      </c>
      <c r="BI175" s="165">
        <f>IF(N175="nulová",J175,0)</f>
        <v>0</v>
      </c>
      <c r="BJ175" s="19" t="s">
        <v>80</v>
      </c>
      <c r="BK175" s="165">
        <f>ROUND(I175*H175,2)</f>
        <v>0</v>
      </c>
      <c r="BL175" s="19" t="s">
        <v>159</v>
      </c>
      <c r="BM175" s="164" t="s">
        <v>202</v>
      </c>
    </row>
    <row r="176" spans="1:65" s="2" customFormat="1" ht="16.5" customHeight="1">
      <c r="A176" s="34"/>
      <c r="B176" s="151"/>
      <c r="C176" s="166" t="s">
        <v>207</v>
      </c>
      <c r="D176" s="166" t="s">
        <v>169</v>
      </c>
      <c r="E176" s="167" t="s">
        <v>498</v>
      </c>
      <c r="F176" s="168" t="s">
        <v>499</v>
      </c>
      <c r="G176" s="169" t="s">
        <v>188</v>
      </c>
      <c r="H176" s="170">
        <v>50</v>
      </c>
      <c r="I176" s="171"/>
      <c r="J176" s="172">
        <f>ROUND(I176*H176,2)</f>
        <v>0</v>
      </c>
      <c r="K176" s="173"/>
      <c r="L176" s="174"/>
      <c r="M176" s="175" t="s">
        <v>1</v>
      </c>
      <c r="N176" s="176" t="s">
        <v>37</v>
      </c>
      <c r="O176" s="60"/>
      <c r="P176" s="162">
        <f>O176*H176</f>
        <v>0</v>
      </c>
      <c r="Q176" s="162">
        <v>0</v>
      </c>
      <c r="R176" s="162">
        <f>Q176*H176</f>
        <v>0</v>
      </c>
      <c r="S176" s="162">
        <v>0</v>
      </c>
      <c r="T176" s="163">
        <f>S176*H176</f>
        <v>0</v>
      </c>
      <c r="U176" s="34"/>
      <c r="V176" s="34"/>
      <c r="W176" s="34"/>
      <c r="X176" s="34"/>
      <c r="Y176" s="34"/>
      <c r="Z176" s="34"/>
      <c r="AA176" s="34"/>
      <c r="AB176" s="34"/>
      <c r="AC176" s="34"/>
      <c r="AD176" s="34"/>
      <c r="AE176" s="34"/>
      <c r="AR176" s="164" t="s">
        <v>168</v>
      </c>
      <c r="AT176" s="164" t="s">
        <v>169</v>
      </c>
      <c r="AU176" s="164" t="s">
        <v>82</v>
      </c>
      <c r="AY176" s="19" t="s">
        <v>152</v>
      </c>
      <c r="BE176" s="165">
        <f>IF(N176="základní",J176,0)</f>
        <v>0</v>
      </c>
      <c r="BF176" s="165">
        <f>IF(N176="snížená",J176,0)</f>
        <v>0</v>
      </c>
      <c r="BG176" s="165">
        <f>IF(N176="zákl. přenesená",J176,0)</f>
        <v>0</v>
      </c>
      <c r="BH176" s="165">
        <f>IF(N176="sníž. přenesená",J176,0)</f>
        <v>0</v>
      </c>
      <c r="BI176" s="165">
        <f>IF(N176="nulová",J176,0)</f>
        <v>0</v>
      </c>
      <c r="BJ176" s="19" t="s">
        <v>80</v>
      </c>
      <c r="BK176" s="165">
        <f>ROUND(I176*H176,2)</f>
        <v>0</v>
      </c>
      <c r="BL176" s="19" t="s">
        <v>159</v>
      </c>
      <c r="BM176" s="164" t="s">
        <v>206</v>
      </c>
    </row>
    <row r="177" spans="1:65" s="2" customFormat="1" ht="16.5" customHeight="1">
      <c r="A177" s="34"/>
      <c r="B177" s="151"/>
      <c r="C177" s="166" t="s">
        <v>8</v>
      </c>
      <c r="D177" s="166" t="s">
        <v>169</v>
      </c>
      <c r="E177" s="167" t="s">
        <v>500</v>
      </c>
      <c r="F177" s="168" t="s">
        <v>501</v>
      </c>
      <c r="G177" s="169" t="s">
        <v>188</v>
      </c>
      <c r="H177" s="170">
        <v>999</v>
      </c>
      <c r="I177" s="171"/>
      <c r="J177" s="172">
        <f>ROUND(I177*H177,2)</f>
        <v>0</v>
      </c>
      <c r="K177" s="173"/>
      <c r="L177" s="174"/>
      <c r="M177" s="175" t="s">
        <v>1</v>
      </c>
      <c r="N177" s="176" t="s">
        <v>37</v>
      </c>
      <c r="O177" s="60"/>
      <c r="P177" s="162">
        <f>O177*H177</f>
        <v>0</v>
      </c>
      <c r="Q177" s="162">
        <v>0</v>
      </c>
      <c r="R177" s="162">
        <f>Q177*H177</f>
        <v>0</v>
      </c>
      <c r="S177" s="162">
        <v>0</v>
      </c>
      <c r="T177" s="163">
        <f>S177*H177</f>
        <v>0</v>
      </c>
      <c r="U177" s="34"/>
      <c r="V177" s="34"/>
      <c r="W177" s="34"/>
      <c r="X177" s="34"/>
      <c r="Y177" s="34"/>
      <c r="Z177" s="34"/>
      <c r="AA177" s="34"/>
      <c r="AB177" s="34"/>
      <c r="AC177" s="34"/>
      <c r="AD177" s="34"/>
      <c r="AE177" s="34"/>
      <c r="AR177" s="164" t="s">
        <v>168</v>
      </c>
      <c r="AT177" s="164" t="s">
        <v>169</v>
      </c>
      <c r="AU177" s="164" t="s">
        <v>82</v>
      </c>
      <c r="AY177" s="19" t="s">
        <v>152</v>
      </c>
      <c r="BE177" s="165">
        <f>IF(N177="základní",J177,0)</f>
        <v>0</v>
      </c>
      <c r="BF177" s="165">
        <f>IF(N177="snížená",J177,0)</f>
        <v>0</v>
      </c>
      <c r="BG177" s="165">
        <f>IF(N177="zákl. přenesená",J177,0)</f>
        <v>0</v>
      </c>
      <c r="BH177" s="165">
        <f>IF(N177="sníž. přenesená",J177,0)</f>
        <v>0</v>
      </c>
      <c r="BI177" s="165">
        <f>IF(N177="nulová",J177,0)</f>
        <v>0</v>
      </c>
      <c r="BJ177" s="19" t="s">
        <v>80</v>
      </c>
      <c r="BK177" s="165">
        <f>ROUND(I177*H177,2)</f>
        <v>0</v>
      </c>
      <c r="BL177" s="19" t="s">
        <v>159</v>
      </c>
      <c r="BM177" s="164" t="s">
        <v>266</v>
      </c>
    </row>
    <row r="178" spans="1:65" s="2" customFormat="1" ht="16.5" customHeight="1">
      <c r="A178" s="34"/>
      <c r="B178" s="151"/>
      <c r="C178" s="166" t="s">
        <v>214</v>
      </c>
      <c r="D178" s="166" t="s">
        <v>169</v>
      </c>
      <c r="E178" s="167" t="s">
        <v>502</v>
      </c>
      <c r="F178" s="168" t="s">
        <v>503</v>
      </c>
      <c r="G178" s="169" t="s">
        <v>188</v>
      </c>
      <c r="H178" s="170">
        <v>1507</v>
      </c>
      <c r="I178" s="171"/>
      <c r="J178" s="172">
        <f>ROUND(I178*H178,2)</f>
        <v>0</v>
      </c>
      <c r="K178" s="173"/>
      <c r="L178" s="174"/>
      <c r="M178" s="175" t="s">
        <v>1</v>
      </c>
      <c r="N178" s="176" t="s">
        <v>37</v>
      </c>
      <c r="O178" s="60"/>
      <c r="P178" s="162">
        <f>O178*H178</f>
        <v>0</v>
      </c>
      <c r="Q178" s="162">
        <v>0</v>
      </c>
      <c r="R178" s="162">
        <f>Q178*H178</f>
        <v>0</v>
      </c>
      <c r="S178" s="162">
        <v>0</v>
      </c>
      <c r="T178" s="163">
        <f>S178*H178</f>
        <v>0</v>
      </c>
      <c r="U178" s="34"/>
      <c r="V178" s="34"/>
      <c r="W178" s="34"/>
      <c r="X178" s="34"/>
      <c r="Y178" s="34"/>
      <c r="Z178" s="34"/>
      <c r="AA178" s="34"/>
      <c r="AB178" s="34"/>
      <c r="AC178" s="34"/>
      <c r="AD178" s="34"/>
      <c r="AE178" s="34"/>
      <c r="AR178" s="164" t="s">
        <v>168</v>
      </c>
      <c r="AT178" s="164" t="s">
        <v>169</v>
      </c>
      <c r="AU178" s="164" t="s">
        <v>82</v>
      </c>
      <c r="AY178" s="19" t="s">
        <v>152</v>
      </c>
      <c r="BE178" s="165">
        <f>IF(N178="základní",J178,0)</f>
        <v>0</v>
      </c>
      <c r="BF178" s="165">
        <f>IF(N178="snížená",J178,0)</f>
        <v>0</v>
      </c>
      <c r="BG178" s="165">
        <f>IF(N178="zákl. přenesená",J178,0)</f>
        <v>0</v>
      </c>
      <c r="BH178" s="165">
        <f>IF(N178="sníž. přenesená",J178,0)</f>
        <v>0</v>
      </c>
      <c r="BI178" s="165">
        <f>IF(N178="nulová",J178,0)</f>
        <v>0</v>
      </c>
      <c r="BJ178" s="19" t="s">
        <v>80</v>
      </c>
      <c r="BK178" s="165">
        <f>ROUND(I178*H178,2)</f>
        <v>0</v>
      </c>
      <c r="BL178" s="19" t="s">
        <v>159</v>
      </c>
      <c r="BM178" s="164" t="s">
        <v>213</v>
      </c>
    </row>
    <row r="179" spans="1:65" s="2" customFormat="1" ht="16.5" customHeight="1">
      <c r="A179" s="34"/>
      <c r="B179" s="151"/>
      <c r="C179" s="166" t="s">
        <v>218</v>
      </c>
      <c r="D179" s="166" t="s">
        <v>169</v>
      </c>
      <c r="E179" s="167" t="s">
        <v>504</v>
      </c>
      <c r="F179" s="168" t="s">
        <v>505</v>
      </c>
      <c r="G179" s="169" t="s">
        <v>188</v>
      </c>
      <c r="H179" s="170">
        <v>1428</v>
      </c>
      <c r="I179" s="171"/>
      <c r="J179" s="172">
        <f>ROUND(I179*H179,2)</f>
        <v>0</v>
      </c>
      <c r="K179" s="173"/>
      <c r="L179" s="174"/>
      <c r="M179" s="175" t="s">
        <v>1</v>
      </c>
      <c r="N179" s="176" t="s">
        <v>37</v>
      </c>
      <c r="O179" s="60"/>
      <c r="P179" s="162">
        <f>O179*H179</f>
        <v>0</v>
      </c>
      <c r="Q179" s="162">
        <v>0</v>
      </c>
      <c r="R179" s="162">
        <f>Q179*H179</f>
        <v>0</v>
      </c>
      <c r="S179" s="162">
        <v>0</v>
      </c>
      <c r="T179" s="163">
        <f>S179*H179</f>
        <v>0</v>
      </c>
      <c r="U179" s="34"/>
      <c r="V179" s="34"/>
      <c r="W179" s="34"/>
      <c r="X179" s="34"/>
      <c r="Y179" s="34"/>
      <c r="Z179" s="34"/>
      <c r="AA179" s="34"/>
      <c r="AB179" s="34"/>
      <c r="AC179" s="34"/>
      <c r="AD179" s="34"/>
      <c r="AE179" s="34"/>
      <c r="AR179" s="164" t="s">
        <v>168</v>
      </c>
      <c r="AT179" s="164" t="s">
        <v>169</v>
      </c>
      <c r="AU179" s="164" t="s">
        <v>82</v>
      </c>
      <c r="AY179" s="19" t="s">
        <v>152</v>
      </c>
      <c r="BE179" s="165">
        <f>IF(N179="základní",J179,0)</f>
        <v>0</v>
      </c>
      <c r="BF179" s="165">
        <f>IF(N179="snížená",J179,0)</f>
        <v>0</v>
      </c>
      <c r="BG179" s="165">
        <f>IF(N179="zákl. přenesená",J179,0)</f>
        <v>0</v>
      </c>
      <c r="BH179" s="165">
        <f>IF(N179="sníž. přenesená",J179,0)</f>
        <v>0</v>
      </c>
      <c r="BI179" s="165">
        <f>IF(N179="nulová",J179,0)</f>
        <v>0</v>
      </c>
      <c r="BJ179" s="19" t="s">
        <v>80</v>
      </c>
      <c r="BK179" s="165">
        <f>ROUND(I179*H179,2)</f>
        <v>0</v>
      </c>
      <c r="BL179" s="19" t="s">
        <v>159</v>
      </c>
      <c r="BM179" s="164" t="s">
        <v>217</v>
      </c>
    </row>
    <row r="180" spans="1:65" s="13" customFormat="1">
      <c r="B180" s="182"/>
      <c r="D180" s="183" t="s">
        <v>440</v>
      </c>
      <c r="E180" s="184" t="s">
        <v>1</v>
      </c>
      <c r="F180" s="185" t="s">
        <v>506</v>
      </c>
      <c r="H180" s="186">
        <v>1428</v>
      </c>
      <c r="I180" s="187"/>
      <c r="L180" s="182"/>
      <c r="M180" s="188"/>
      <c r="N180" s="189"/>
      <c r="O180" s="189"/>
      <c r="P180" s="189"/>
      <c r="Q180" s="189"/>
      <c r="R180" s="189"/>
      <c r="S180" s="189"/>
      <c r="T180" s="190"/>
      <c r="AT180" s="184" t="s">
        <v>440</v>
      </c>
      <c r="AU180" s="184" t="s">
        <v>82</v>
      </c>
      <c r="AV180" s="13" t="s">
        <v>82</v>
      </c>
      <c r="AW180" s="13" t="s">
        <v>29</v>
      </c>
      <c r="AX180" s="13" t="s">
        <v>72</v>
      </c>
      <c r="AY180" s="184" t="s">
        <v>152</v>
      </c>
    </row>
    <row r="181" spans="1:65" s="14" customFormat="1">
      <c r="B181" s="191"/>
      <c r="D181" s="183" t="s">
        <v>440</v>
      </c>
      <c r="E181" s="192" t="s">
        <v>1</v>
      </c>
      <c r="F181" s="193" t="s">
        <v>448</v>
      </c>
      <c r="H181" s="194">
        <v>1428</v>
      </c>
      <c r="I181" s="195"/>
      <c r="L181" s="191"/>
      <c r="M181" s="196"/>
      <c r="N181" s="197"/>
      <c r="O181" s="197"/>
      <c r="P181" s="197"/>
      <c r="Q181" s="197"/>
      <c r="R181" s="197"/>
      <c r="S181" s="197"/>
      <c r="T181" s="198"/>
      <c r="AT181" s="192" t="s">
        <v>440</v>
      </c>
      <c r="AU181" s="192" t="s">
        <v>82</v>
      </c>
      <c r="AV181" s="14" t="s">
        <v>159</v>
      </c>
      <c r="AW181" s="14" t="s">
        <v>29</v>
      </c>
      <c r="AX181" s="14" t="s">
        <v>80</v>
      </c>
      <c r="AY181" s="192" t="s">
        <v>152</v>
      </c>
    </row>
    <row r="182" spans="1:65" s="2" customFormat="1" ht="16.5" customHeight="1">
      <c r="A182" s="34"/>
      <c r="B182" s="151"/>
      <c r="C182" s="166" t="s">
        <v>184</v>
      </c>
      <c r="D182" s="166" t="s">
        <v>169</v>
      </c>
      <c r="E182" s="167" t="s">
        <v>507</v>
      </c>
      <c r="F182" s="168" t="s">
        <v>508</v>
      </c>
      <c r="G182" s="169" t="s">
        <v>188</v>
      </c>
      <c r="H182" s="170">
        <v>714</v>
      </c>
      <c r="I182" s="171"/>
      <c r="J182" s="172">
        <f>ROUND(I182*H182,2)</f>
        <v>0</v>
      </c>
      <c r="K182" s="173"/>
      <c r="L182" s="174"/>
      <c r="M182" s="175" t="s">
        <v>1</v>
      </c>
      <c r="N182" s="176" t="s">
        <v>37</v>
      </c>
      <c r="O182" s="60"/>
      <c r="P182" s="162">
        <f>O182*H182</f>
        <v>0</v>
      </c>
      <c r="Q182" s="162">
        <v>0</v>
      </c>
      <c r="R182" s="162">
        <f>Q182*H182</f>
        <v>0</v>
      </c>
      <c r="S182" s="162">
        <v>0</v>
      </c>
      <c r="T182" s="163">
        <f>S182*H182</f>
        <v>0</v>
      </c>
      <c r="U182" s="34"/>
      <c r="V182" s="34"/>
      <c r="W182" s="34"/>
      <c r="X182" s="34"/>
      <c r="Y182" s="34"/>
      <c r="Z182" s="34"/>
      <c r="AA182" s="34"/>
      <c r="AB182" s="34"/>
      <c r="AC182" s="34"/>
      <c r="AD182" s="34"/>
      <c r="AE182" s="34"/>
      <c r="AR182" s="164" t="s">
        <v>168</v>
      </c>
      <c r="AT182" s="164" t="s">
        <v>169</v>
      </c>
      <c r="AU182" s="164" t="s">
        <v>82</v>
      </c>
      <c r="AY182" s="19" t="s">
        <v>152</v>
      </c>
      <c r="BE182" s="165">
        <f>IF(N182="základní",J182,0)</f>
        <v>0</v>
      </c>
      <c r="BF182" s="165">
        <f>IF(N182="snížená",J182,0)</f>
        <v>0</v>
      </c>
      <c r="BG182" s="165">
        <f>IF(N182="zákl. přenesená",J182,0)</f>
        <v>0</v>
      </c>
      <c r="BH182" s="165">
        <f>IF(N182="sníž. přenesená",J182,0)</f>
        <v>0</v>
      </c>
      <c r="BI182" s="165">
        <f>IF(N182="nulová",J182,0)</f>
        <v>0</v>
      </c>
      <c r="BJ182" s="19" t="s">
        <v>80</v>
      </c>
      <c r="BK182" s="165">
        <f>ROUND(I182*H182,2)</f>
        <v>0</v>
      </c>
      <c r="BL182" s="19" t="s">
        <v>159</v>
      </c>
      <c r="BM182" s="164" t="s">
        <v>221</v>
      </c>
    </row>
    <row r="183" spans="1:65" s="13" customFormat="1">
      <c r="B183" s="182"/>
      <c r="D183" s="183" t="s">
        <v>440</v>
      </c>
      <c r="E183" s="184" t="s">
        <v>1</v>
      </c>
      <c r="F183" s="185" t="s">
        <v>509</v>
      </c>
      <c r="H183" s="186">
        <v>714</v>
      </c>
      <c r="I183" s="187"/>
      <c r="L183" s="182"/>
      <c r="M183" s="188"/>
      <c r="N183" s="189"/>
      <c r="O183" s="189"/>
      <c r="P183" s="189"/>
      <c r="Q183" s="189"/>
      <c r="R183" s="189"/>
      <c r="S183" s="189"/>
      <c r="T183" s="190"/>
      <c r="AT183" s="184" t="s">
        <v>440</v>
      </c>
      <c r="AU183" s="184" t="s">
        <v>82</v>
      </c>
      <c r="AV183" s="13" t="s">
        <v>82</v>
      </c>
      <c r="AW183" s="13" t="s">
        <v>29</v>
      </c>
      <c r="AX183" s="13" t="s">
        <v>72</v>
      </c>
      <c r="AY183" s="184" t="s">
        <v>152</v>
      </c>
    </row>
    <row r="184" spans="1:65" s="14" customFormat="1">
      <c r="B184" s="191"/>
      <c r="D184" s="183" t="s">
        <v>440</v>
      </c>
      <c r="E184" s="192" t="s">
        <v>1</v>
      </c>
      <c r="F184" s="193" t="s">
        <v>448</v>
      </c>
      <c r="H184" s="194">
        <v>714</v>
      </c>
      <c r="I184" s="195"/>
      <c r="L184" s="191"/>
      <c r="M184" s="196"/>
      <c r="N184" s="197"/>
      <c r="O184" s="197"/>
      <c r="P184" s="197"/>
      <c r="Q184" s="197"/>
      <c r="R184" s="197"/>
      <c r="S184" s="197"/>
      <c r="T184" s="198"/>
      <c r="AT184" s="192" t="s">
        <v>440</v>
      </c>
      <c r="AU184" s="192" t="s">
        <v>82</v>
      </c>
      <c r="AV184" s="14" t="s">
        <v>159</v>
      </c>
      <c r="AW184" s="14" t="s">
        <v>29</v>
      </c>
      <c r="AX184" s="14" t="s">
        <v>80</v>
      </c>
      <c r="AY184" s="192" t="s">
        <v>152</v>
      </c>
    </row>
    <row r="185" spans="1:65" s="2" customFormat="1" ht="44.25" customHeight="1">
      <c r="A185" s="34"/>
      <c r="B185" s="151"/>
      <c r="C185" s="152" t="s">
        <v>225</v>
      </c>
      <c r="D185" s="152" t="s">
        <v>155</v>
      </c>
      <c r="E185" s="153" t="s">
        <v>510</v>
      </c>
      <c r="F185" s="154" t="s">
        <v>511</v>
      </c>
      <c r="G185" s="155" t="s">
        <v>439</v>
      </c>
      <c r="H185" s="156">
        <v>0.16400000000000001</v>
      </c>
      <c r="I185" s="157"/>
      <c r="J185" s="158">
        <f>ROUND(I185*H185,2)</f>
        <v>0</v>
      </c>
      <c r="K185" s="159"/>
      <c r="L185" s="35"/>
      <c r="M185" s="160" t="s">
        <v>1</v>
      </c>
      <c r="N185" s="161" t="s">
        <v>37</v>
      </c>
      <c r="O185" s="60"/>
      <c r="P185" s="162">
        <f>O185*H185</f>
        <v>0</v>
      </c>
      <c r="Q185" s="162">
        <v>0</v>
      </c>
      <c r="R185" s="162">
        <f>Q185*H185</f>
        <v>0</v>
      </c>
      <c r="S185" s="162">
        <v>0</v>
      </c>
      <c r="T185" s="163">
        <f>S185*H185</f>
        <v>0</v>
      </c>
      <c r="U185" s="34"/>
      <c r="V185" s="34"/>
      <c r="W185" s="34"/>
      <c r="X185" s="34"/>
      <c r="Y185" s="34"/>
      <c r="Z185" s="34"/>
      <c r="AA185" s="34"/>
      <c r="AB185" s="34"/>
      <c r="AC185" s="34"/>
      <c r="AD185" s="34"/>
      <c r="AE185" s="34"/>
      <c r="AR185" s="164" t="s">
        <v>159</v>
      </c>
      <c r="AT185" s="164" t="s">
        <v>155</v>
      </c>
      <c r="AU185" s="164" t="s">
        <v>82</v>
      </c>
      <c r="AY185" s="19" t="s">
        <v>152</v>
      </c>
      <c r="BE185" s="165">
        <f>IF(N185="základní",J185,0)</f>
        <v>0</v>
      </c>
      <c r="BF185" s="165">
        <f>IF(N185="snížená",J185,0)</f>
        <v>0</v>
      </c>
      <c r="BG185" s="165">
        <f>IF(N185="zákl. přenesená",J185,0)</f>
        <v>0</v>
      </c>
      <c r="BH185" s="165">
        <f>IF(N185="sníž. přenesená",J185,0)</f>
        <v>0</v>
      </c>
      <c r="BI185" s="165">
        <f>IF(N185="nulová",J185,0)</f>
        <v>0</v>
      </c>
      <c r="BJ185" s="19" t="s">
        <v>80</v>
      </c>
      <c r="BK185" s="165">
        <f>ROUND(I185*H185,2)</f>
        <v>0</v>
      </c>
      <c r="BL185" s="19" t="s">
        <v>159</v>
      </c>
      <c r="BM185" s="164" t="s">
        <v>224</v>
      </c>
    </row>
    <row r="186" spans="1:65" s="13" customFormat="1">
      <c r="B186" s="182"/>
      <c r="D186" s="183" t="s">
        <v>440</v>
      </c>
      <c r="E186" s="184" t="s">
        <v>1</v>
      </c>
      <c r="F186" s="185" t="s">
        <v>512</v>
      </c>
      <c r="H186" s="186">
        <v>7.4999999999999997E-2</v>
      </c>
      <c r="I186" s="187"/>
      <c r="L186" s="182"/>
      <c r="M186" s="188"/>
      <c r="N186" s="189"/>
      <c r="O186" s="189"/>
      <c r="P186" s="189"/>
      <c r="Q186" s="189"/>
      <c r="R186" s="189"/>
      <c r="S186" s="189"/>
      <c r="T186" s="190"/>
      <c r="AT186" s="184" t="s">
        <v>440</v>
      </c>
      <c r="AU186" s="184" t="s">
        <v>82</v>
      </c>
      <c r="AV186" s="13" t="s">
        <v>82</v>
      </c>
      <c r="AW186" s="13" t="s">
        <v>29</v>
      </c>
      <c r="AX186" s="13" t="s">
        <v>72</v>
      </c>
      <c r="AY186" s="184" t="s">
        <v>152</v>
      </c>
    </row>
    <row r="187" spans="1:65" s="13" customFormat="1">
      <c r="B187" s="182"/>
      <c r="D187" s="183" t="s">
        <v>440</v>
      </c>
      <c r="E187" s="184" t="s">
        <v>1</v>
      </c>
      <c r="F187" s="185" t="s">
        <v>513</v>
      </c>
      <c r="H187" s="186">
        <v>1.9E-2</v>
      </c>
      <c r="I187" s="187"/>
      <c r="L187" s="182"/>
      <c r="M187" s="188"/>
      <c r="N187" s="189"/>
      <c r="O187" s="189"/>
      <c r="P187" s="189"/>
      <c r="Q187" s="189"/>
      <c r="R187" s="189"/>
      <c r="S187" s="189"/>
      <c r="T187" s="190"/>
      <c r="AT187" s="184" t="s">
        <v>440</v>
      </c>
      <c r="AU187" s="184" t="s">
        <v>82</v>
      </c>
      <c r="AV187" s="13" t="s">
        <v>82</v>
      </c>
      <c r="AW187" s="13" t="s">
        <v>29</v>
      </c>
      <c r="AX187" s="13" t="s">
        <v>72</v>
      </c>
      <c r="AY187" s="184" t="s">
        <v>152</v>
      </c>
    </row>
    <row r="188" spans="1:65" s="13" customFormat="1">
      <c r="B188" s="182"/>
      <c r="D188" s="183" t="s">
        <v>440</v>
      </c>
      <c r="E188" s="184" t="s">
        <v>1</v>
      </c>
      <c r="F188" s="185" t="s">
        <v>514</v>
      </c>
      <c r="H188" s="186">
        <v>3.5000000000000003E-2</v>
      </c>
      <c r="I188" s="187"/>
      <c r="L188" s="182"/>
      <c r="M188" s="188"/>
      <c r="N188" s="189"/>
      <c r="O188" s="189"/>
      <c r="P188" s="189"/>
      <c r="Q188" s="189"/>
      <c r="R188" s="189"/>
      <c r="S188" s="189"/>
      <c r="T188" s="190"/>
      <c r="AT188" s="184" t="s">
        <v>440</v>
      </c>
      <c r="AU188" s="184" t="s">
        <v>82</v>
      </c>
      <c r="AV188" s="13" t="s">
        <v>82</v>
      </c>
      <c r="AW188" s="13" t="s">
        <v>29</v>
      </c>
      <c r="AX188" s="13" t="s">
        <v>72</v>
      </c>
      <c r="AY188" s="184" t="s">
        <v>152</v>
      </c>
    </row>
    <row r="189" spans="1:65" s="13" customFormat="1">
      <c r="B189" s="182"/>
      <c r="D189" s="183" t="s">
        <v>440</v>
      </c>
      <c r="E189" s="184" t="s">
        <v>1</v>
      </c>
      <c r="F189" s="185" t="s">
        <v>515</v>
      </c>
      <c r="H189" s="186">
        <v>3.5000000000000003E-2</v>
      </c>
      <c r="I189" s="187"/>
      <c r="L189" s="182"/>
      <c r="M189" s="188"/>
      <c r="N189" s="189"/>
      <c r="O189" s="189"/>
      <c r="P189" s="189"/>
      <c r="Q189" s="189"/>
      <c r="R189" s="189"/>
      <c r="S189" s="189"/>
      <c r="T189" s="190"/>
      <c r="AT189" s="184" t="s">
        <v>440</v>
      </c>
      <c r="AU189" s="184" t="s">
        <v>82</v>
      </c>
      <c r="AV189" s="13" t="s">
        <v>82</v>
      </c>
      <c r="AW189" s="13" t="s">
        <v>29</v>
      </c>
      <c r="AX189" s="13" t="s">
        <v>72</v>
      </c>
      <c r="AY189" s="184" t="s">
        <v>152</v>
      </c>
    </row>
    <row r="190" spans="1:65" s="14" customFormat="1">
      <c r="B190" s="191"/>
      <c r="D190" s="183" t="s">
        <v>440</v>
      </c>
      <c r="E190" s="192" t="s">
        <v>1</v>
      </c>
      <c r="F190" s="193" t="s">
        <v>448</v>
      </c>
      <c r="H190" s="194">
        <v>0.16400000000000001</v>
      </c>
      <c r="I190" s="195"/>
      <c r="L190" s="191"/>
      <c r="M190" s="196"/>
      <c r="N190" s="197"/>
      <c r="O190" s="197"/>
      <c r="P190" s="197"/>
      <c r="Q190" s="197"/>
      <c r="R190" s="197"/>
      <c r="S190" s="197"/>
      <c r="T190" s="198"/>
      <c r="AT190" s="192" t="s">
        <v>440</v>
      </c>
      <c r="AU190" s="192" t="s">
        <v>82</v>
      </c>
      <c r="AV190" s="14" t="s">
        <v>159</v>
      </c>
      <c r="AW190" s="14" t="s">
        <v>29</v>
      </c>
      <c r="AX190" s="14" t="s">
        <v>80</v>
      </c>
      <c r="AY190" s="192" t="s">
        <v>152</v>
      </c>
    </row>
    <row r="191" spans="1:65" s="2" customFormat="1" ht="44.25" customHeight="1">
      <c r="A191" s="34"/>
      <c r="B191" s="151"/>
      <c r="C191" s="152" t="s">
        <v>189</v>
      </c>
      <c r="D191" s="152" t="s">
        <v>155</v>
      </c>
      <c r="E191" s="153" t="s">
        <v>516</v>
      </c>
      <c r="F191" s="154" t="s">
        <v>517</v>
      </c>
      <c r="G191" s="155" t="s">
        <v>439</v>
      </c>
      <c r="H191" s="156">
        <v>0.49399999999999999</v>
      </c>
      <c r="I191" s="157"/>
      <c r="J191" s="158">
        <f>ROUND(I191*H191,2)</f>
        <v>0</v>
      </c>
      <c r="K191" s="159"/>
      <c r="L191" s="35"/>
      <c r="M191" s="160" t="s">
        <v>1</v>
      </c>
      <c r="N191" s="161" t="s">
        <v>37</v>
      </c>
      <c r="O191" s="60"/>
      <c r="P191" s="162">
        <f>O191*H191</f>
        <v>0</v>
      </c>
      <c r="Q191" s="162">
        <v>0</v>
      </c>
      <c r="R191" s="162">
        <f>Q191*H191</f>
        <v>0</v>
      </c>
      <c r="S191" s="162">
        <v>0</v>
      </c>
      <c r="T191" s="163">
        <f>S191*H191</f>
        <v>0</v>
      </c>
      <c r="U191" s="34"/>
      <c r="V191" s="34"/>
      <c r="W191" s="34"/>
      <c r="X191" s="34"/>
      <c r="Y191" s="34"/>
      <c r="Z191" s="34"/>
      <c r="AA191" s="34"/>
      <c r="AB191" s="34"/>
      <c r="AC191" s="34"/>
      <c r="AD191" s="34"/>
      <c r="AE191" s="34"/>
      <c r="AR191" s="164" t="s">
        <v>159</v>
      </c>
      <c r="AT191" s="164" t="s">
        <v>155</v>
      </c>
      <c r="AU191" s="164" t="s">
        <v>82</v>
      </c>
      <c r="AY191" s="19" t="s">
        <v>152</v>
      </c>
      <c r="BE191" s="165">
        <f>IF(N191="základní",J191,0)</f>
        <v>0</v>
      </c>
      <c r="BF191" s="165">
        <f>IF(N191="snížená",J191,0)</f>
        <v>0</v>
      </c>
      <c r="BG191" s="165">
        <f>IF(N191="zákl. přenesená",J191,0)</f>
        <v>0</v>
      </c>
      <c r="BH191" s="165">
        <f>IF(N191="sníž. přenesená",J191,0)</f>
        <v>0</v>
      </c>
      <c r="BI191" s="165">
        <f>IF(N191="nulová",J191,0)</f>
        <v>0</v>
      </c>
      <c r="BJ191" s="19" t="s">
        <v>80</v>
      </c>
      <c r="BK191" s="165">
        <f>ROUND(I191*H191,2)</f>
        <v>0</v>
      </c>
      <c r="BL191" s="19" t="s">
        <v>159</v>
      </c>
      <c r="BM191" s="164" t="s">
        <v>229</v>
      </c>
    </row>
    <row r="192" spans="1:65" s="13" customFormat="1">
      <c r="B192" s="182"/>
      <c r="D192" s="183" t="s">
        <v>440</v>
      </c>
      <c r="E192" s="184" t="s">
        <v>1</v>
      </c>
      <c r="F192" s="185" t="s">
        <v>518</v>
      </c>
      <c r="H192" s="186">
        <v>0.01</v>
      </c>
      <c r="I192" s="187"/>
      <c r="L192" s="182"/>
      <c r="M192" s="188"/>
      <c r="N192" s="189"/>
      <c r="O192" s="189"/>
      <c r="P192" s="189"/>
      <c r="Q192" s="189"/>
      <c r="R192" s="189"/>
      <c r="S192" s="189"/>
      <c r="T192" s="190"/>
      <c r="AT192" s="184" t="s">
        <v>440</v>
      </c>
      <c r="AU192" s="184" t="s">
        <v>82</v>
      </c>
      <c r="AV192" s="13" t="s">
        <v>82</v>
      </c>
      <c r="AW192" s="13" t="s">
        <v>29</v>
      </c>
      <c r="AX192" s="13" t="s">
        <v>72</v>
      </c>
      <c r="AY192" s="184" t="s">
        <v>152</v>
      </c>
    </row>
    <row r="193" spans="1:65" s="13" customFormat="1">
      <c r="B193" s="182"/>
      <c r="D193" s="183" t="s">
        <v>440</v>
      </c>
      <c r="E193" s="184" t="s">
        <v>1</v>
      </c>
      <c r="F193" s="185" t="s">
        <v>519</v>
      </c>
      <c r="H193" s="186">
        <v>0.33800000000000002</v>
      </c>
      <c r="I193" s="187"/>
      <c r="L193" s="182"/>
      <c r="M193" s="188"/>
      <c r="N193" s="189"/>
      <c r="O193" s="189"/>
      <c r="P193" s="189"/>
      <c r="Q193" s="189"/>
      <c r="R193" s="189"/>
      <c r="S193" s="189"/>
      <c r="T193" s="190"/>
      <c r="AT193" s="184" t="s">
        <v>440</v>
      </c>
      <c r="AU193" s="184" t="s">
        <v>82</v>
      </c>
      <c r="AV193" s="13" t="s">
        <v>82</v>
      </c>
      <c r="AW193" s="13" t="s">
        <v>29</v>
      </c>
      <c r="AX193" s="13" t="s">
        <v>72</v>
      </c>
      <c r="AY193" s="184" t="s">
        <v>152</v>
      </c>
    </row>
    <row r="194" spans="1:65" s="13" customFormat="1">
      <c r="B194" s="182"/>
      <c r="D194" s="183" t="s">
        <v>440</v>
      </c>
      <c r="E194" s="184" t="s">
        <v>1</v>
      </c>
      <c r="F194" s="185" t="s">
        <v>520</v>
      </c>
      <c r="H194" s="186">
        <v>0.14599999999999999</v>
      </c>
      <c r="I194" s="187"/>
      <c r="L194" s="182"/>
      <c r="M194" s="188"/>
      <c r="N194" s="189"/>
      <c r="O194" s="189"/>
      <c r="P194" s="189"/>
      <c r="Q194" s="189"/>
      <c r="R194" s="189"/>
      <c r="S194" s="189"/>
      <c r="T194" s="190"/>
      <c r="AT194" s="184" t="s">
        <v>440</v>
      </c>
      <c r="AU194" s="184" t="s">
        <v>82</v>
      </c>
      <c r="AV194" s="13" t="s">
        <v>82</v>
      </c>
      <c r="AW194" s="13" t="s">
        <v>29</v>
      </c>
      <c r="AX194" s="13" t="s">
        <v>72</v>
      </c>
      <c r="AY194" s="184" t="s">
        <v>152</v>
      </c>
    </row>
    <row r="195" spans="1:65" s="14" customFormat="1">
      <c r="B195" s="191"/>
      <c r="D195" s="183" t="s">
        <v>440</v>
      </c>
      <c r="E195" s="192" t="s">
        <v>1</v>
      </c>
      <c r="F195" s="193" t="s">
        <v>448</v>
      </c>
      <c r="H195" s="194">
        <v>0.49399999999999999</v>
      </c>
      <c r="I195" s="195"/>
      <c r="L195" s="191"/>
      <c r="M195" s="196"/>
      <c r="N195" s="197"/>
      <c r="O195" s="197"/>
      <c r="P195" s="197"/>
      <c r="Q195" s="197"/>
      <c r="R195" s="197"/>
      <c r="S195" s="197"/>
      <c r="T195" s="198"/>
      <c r="AT195" s="192" t="s">
        <v>440</v>
      </c>
      <c r="AU195" s="192" t="s">
        <v>82</v>
      </c>
      <c r="AV195" s="14" t="s">
        <v>159</v>
      </c>
      <c r="AW195" s="14" t="s">
        <v>29</v>
      </c>
      <c r="AX195" s="14" t="s">
        <v>80</v>
      </c>
      <c r="AY195" s="192" t="s">
        <v>152</v>
      </c>
    </row>
    <row r="196" spans="1:65" s="2" customFormat="1" ht="44.25" customHeight="1">
      <c r="A196" s="34"/>
      <c r="B196" s="151"/>
      <c r="C196" s="152" t="s">
        <v>7</v>
      </c>
      <c r="D196" s="152" t="s">
        <v>155</v>
      </c>
      <c r="E196" s="153" t="s">
        <v>521</v>
      </c>
      <c r="F196" s="154" t="s">
        <v>522</v>
      </c>
      <c r="G196" s="155" t="s">
        <v>439</v>
      </c>
      <c r="H196" s="156">
        <v>0.54900000000000004</v>
      </c>
      <c r="I196" s="157"/>
      <c r="J196" s="158">
        <f>ROUND(I196*H196,2)</f>
        <v>0</v>
      </c>
      <c r="K196" s="159"/>
      <c r="L196" s="35"/>
      <c r="M196" s="160" t="s">
        <v>1</v>
      </c>
      <c r="N196" s="161" t="s">
        <v>37</v>
      </c>
      <c r="O196" s="60"/>
      <c r="P196" s="162">
        <f>O196*H196</f>
        <v>0</v>
      </c>
      <c r="Q196" s="162">
        <v>0</v>
      </c>
      <c r="R196" s="162">
        <f>Q196*H196</f>
        <v>0</v>
      </c>
      <c r="S196" s="162">
        <v>0</v>
      </c>
      <c r="T196" s="163">
        <f>S196*H196</f>
        <v>0</v>
      </c>
      <c r="U196" s="34"/>
      <c r="V196" s="34"/>
      <c r="W196" s="34"/>
      <c r="X196" s="34"/>
      <c r="Y196" s="34"/>
      <c r="Z196" s="34"/>
      <c r="AA196" s="34"/>
      <c r="AB196" s="34"/>
      <c r="AC196" s="34"/>
      <c r="AD196" s="34"/>
      <c r="AE196" s="34"/>
      <c r="AR196" s="164" t="s">
        <v>159</v>
      </c>
      <c r="AT196" s="164" t="s">
        <v>155</v>
      </c>
      <c r="AU196" s="164" t="s">
        <v>82</v>
      </c>
      <c r="AY196" s="19" t="s">
        <v>152</v>
      </c>
      <c r="BE196" s="165">
        <f>IF(N196="základní",J196,0)</f>
        <v>0</v>
      </c>
      <c r="BF196" s="165">
        <f>IF(N196="snížená",J196,0)</f>
        <v>0</v>
      </c>
      <c r="BG196" s="165">
        <f>IF(N196="zákl. přenesená",J196,0)</f>
        <v>0</v>
      </c>
      <c r="BH196" s="165">
        <f>IF(N196="sníž. přenesená",J196,0)</f>
        <v>0</v>
      </c>
      <c r="BI196" s="165">
        <f>IF(N196="nulová",J196,0)</f>
        <v>0</v>
      </c>
      <c r="BJ196" s="19" t="s">
        <v>80</v>
      </c>
      <c r="BK196" s="165">
        <f>ROUND(I196*H196,2)</f>
        <v>0</v>
      </c>
      <c r="BL196" s="19" t="s">
        <v>159</v>
      </c>
      <c r="BM196" s="164" t="s">
        <v>232</v>
      </c>
    </row>
    <row r="197" spans="1:65" s="13" customFormat="1">
      <c r="B197" s="182"/>
      <c r="D197" s="183" t="s">
        <v>440</v>
      </c>
      <c r="E197" s="184" t="s">
        <v>1</v>
      </c>
      <c r="F197" s="185" t="s">
        <v>523</v>
      </c>
      <c r="H197" s="186">
        <v>0.54900000000000004</v>
      </c>
      <c r="I197" s="187"/>
      <c r="L197" s="182"/>
      <c r="M197" s="188"/>
      <c r="N197" s="189"/>
      <c r="O197" s="189"/>
      <c r="P197" s="189"/>
      <c r="Q197" s="189"/>
      <c r="R197" s="189"/>
      <c r="S197" s="189"/>
      <c r="T197" s="190"/>
      <c r="AT197" s="184" t="s">
        <v>440</v>
      </c>
      <c r="AU197" s="184" t="s">
        <v>82</v>
      </c>
      <c r="AV197" s="13" t="s">
        <v>82</v>
      </c>
      <c r="AW197" s="13" t="s">
        <v>29</v>
      </c>
      <c r="AX197" s="13" t="s">
        <v>72</v>
      </c>
      <c r="AY197" s="184" t="s">
        <v>152</v>
      </c>
    </row>
    <row r="198" spans="1:65" s="14" customFormat="1">
      <c r="B198" s="191"/>
      <c r="D198" s="183" t="s">
        <v>440</v>
      </c>
      <c r="E198" s="192" t="s">
        <v>1</v>
      </c>
      <c r="F198" s="193" t="s">
        <v>448</v>
      </c>
      <c r="H198" s="194">
        <v>0.54900000000000004</v>
      </c>
      <c r="I198" s="195"/>
      <c r="L198" s="191"/>
      <c r="M198" s="196"/>
      <c r="N198" s="197"/>
      <c r="O198" s="197"/>
      <c r="P198" s="197"/>
      <c r="Q198" s="197"/>
      <c r="R198" s="197"/>
      <c r="S198" s="197"/>
      <c r="T198" s="198"/>
      <c r="AT198" s="192" t="s">
        <v>440</v>
      </c>
      <c r="AU198" s="192" t="s">
        <v>82</v>
      </c>
      <c r="AV198" s="14" t="s">
        <v>159</v>
      </c>
      <c r="AW198" s="14" t="s">
        <v>29</v>
      </c>
      <c r="AX198" s="14" t="s">
        <v>80</v>
      </c>
      <c r="AY198" s="192" t="s">
        <v>152</v>
      </c>
    </row>
    <row r="199" spans="1:65" s="2" customFormat="1" ht="44.25" customHeight="1">
      <c r="A199" s="34"/>
      <c r="B199" s="151"/>
      <c r="C199" s="152" t="s">
        <v>236</v>
      </c>
      <c r="D199" s="152" t="s">
        <v>155</v>
      </c>
      <c r="E199" s="153" t="s">
        <v>524</v>
      </c>
      <c r="F199" s="154" t="s">
        <v>525</v>
      </c>
      <c r="G199" s="155" t="s">
        <v>439</v>
      </c>
      <c r="H199" s="156">
        <v>0.184</v>
      </c>
      <c r="I199" s="157"/>
      <c r="J199" s="158">
        <f>ROUND(I199*H199,2)</f>
        <v>0</v>
      </c>
      <c r="K199" s="159"/>
      <c r="L199" s="35"/>
      <c r="M199" s="160" t="s">
        <v>1</v>
      </c>
      <c r="N199" s="161" t="s">
        <v>37</v>
      </c>
      <c r="O199" s="60"/>
      <c r="P199" s="162">
        <f>O199*H199</f>
        <v>0</v>
      </c>
      <c r="Q199" s="162">
        <v>0</v>
      </c>
      <c r="R199" s="162">
        <f>Q199*H199</f>
        <v>0</v>
      </c>
      <c r="S199" s="162">
        <v>0</v>
      </c>
      <c r="T199" s="163">
        <f>S199*H199</f>
        <v>0</v>
      </c>
      <c r="U199" s="34"/>
      <c r="V199" s="34"/>
      <c r="W199" s="34"/>
      <c r="X199" s="34"/>
      <c r="Y199" s="34"/>
      <c r="Z199" s="34"/>
      <c r="AA199" s="34"/>
      <c r="AB199" s="34"/>
      <c r="AC199" s="34"/>
      <c r="AD199" s="34"/>
      <c r="AE199" s="34"/>
      <c r="AR199" s="164" t="s">
        <v>159</v>
      </c>
      <c r="AT199" s="164" t="s">
        <v>155</v>
      </c>
      <c r="AU199" s="164" t="s">
        <v>82</v>
      </c>
      <c r="AY199" s="19" t="s">
        <v>152</v>
      </c>
      <c r="BE199" s="165">
        <f>IF(N199="základní",J199,0)</f>
        <v>0</v>
      </c>
      <c r="BF199" s="165">
        <f>IF(N199="snížená",J199,0)</f>
        <v>0</v>
      </c>
      <c r="BG199" s="165">
        <f>IF(N199="zákl. přenesená",J199,0)</f>
        <v>0</v>
      </c>
      <c r="BH199" s="165">
        <f>IF(N199="sníž. přenesená",J199,0)</f>
        <v>0</v>
      </c>
      <c r="BI199" s="165">
        <f>IF(N199="nulová",J199,0)</f>
        <v>0</v>
      </c>
      <c r="BJ199" s="19" t="s">
        <v>80</v>
      </c>
      <c r="BK199" s="165">
        <f>ROUND(I199*H199,2)</f>
        <v>0</v>
      </c>
      <c r="BL199" s="19" t="s">
        <v>159</v>
      </c>
      <c r="BM199" s="164" t="s">
        <v>316</v>
      </c>
    </row>
    <row r="200" spans="1:65" s="13" customFormat="1">
      <c r="B200" s="182"/>
      <c r="D200" s="183" t="s">
        <v>440</v>
      </c>
      <c r="E200" s="184" t="s">
        <v>1</v>
      </c>
      <c r="F200" s="185" t="s">
        <v>526</v>
      </c>
      <c r="H200" s="186">
        <v>0.184</v>
      </c>
      <c r="I200" s="187"/>
      <c r="L200" s="182"/>
      <c r="M200" s="188"/>
      <c r="N200" s="189"/>
      <c r="O200" s="189"/>
      <c r="P200" s="189"/>
      <c r="Q200" s="189"/>
      <c r="R200" s="189"/>
      <c r="S200" s="189"/>
      <c r="T200" s="190"/>
      <c r="AT200" s="184" t="s">
        <v>440</v>
      </c>
      <c r="AU200" s="184" t="s">
        <v>82</v>
      </c>
      <c r="AV200" s="13" t="s">
        <v>82</v>
      </c>
      <c r="AW200" s="13" t="s">
        <v>29</v>
      </c>
      <c r="AX200" s="13" t="s">
        <v>72</v>
      </c>
      <c r="AY200" s="184" t="s">
        <v>152</v>
      </c>
    </row>
    <row r="201" spans="1:65" s="14" customFormat="1">
      <c r="B201" s="191"/>
      <c r="D201" s="183" t="s">
        <v>440</v>
      </c>
      <c r="E201" s="192" t="s">
        <v>1</v>
      </c>
      <c r="F201" s="193" t="s">
        <v>448</v>
      </c>
      <c r="H201" s="194">
        <v>0.184</v>
      </c>
      <c r="I201" s="195"/>
      <c r="L201" s="191"/>
      <c r="M201" s="196"/>
      <c r="N201" s="197"/>
      <c r="O201" s="197"/>
      <c r="P201" s="197"/>
      <c r="Q201" s="197"/>
      <c r="R201" s="197"/>
      <c r="S201" s="197"/>
      <c r="T201" s="198"/>
      <c r="AT201" s="192" t="s">
        <v>440</v>
      </c>
      <c r="AU201" s="192" t="s">
        <v>82</v>
      </c>
      <c r="AV201" s="14" t="s">
        <v>159</v>
      </c>
      <c r="AW201" s="14" t="s">
        <v>29</v>
      </c>
      <c r="AX201" s="14" t="s">
        <v>80</v>
      </c>
      <c r="AY201" s="192" t="s">
        <v>152</v>
      </c>
    </row>
    <row r="202" spans="1:65" s="2" customFormat="1" ht="44.25" customHeight="1">
      <c r="A202" s="34"/>
      <c r="B202" s="151"/>
      <c r="C202" s="152" t="s">
        <v>240</v>
      </c>
      <c r="D202" s="152" t="s">
        <v>155</v>
      </c>
      <c r="E202" s="153" t="s">
        <v>527</v>
      </c>
      <c r="F202" s="154" t="s">
        <v>528</v>
      </c>
      <c r="G202" s="155" t="s">
        <v>439</v>
      </c>
      <c r="H202" s="156">
        <v>0.88800000000000001</v>
      </c>
      <c r="I202" s="157"/>
      <c r="J202" s="158">
        <f>ROUND(I202*H202,2)</f>
        <v>0</v>
      </c>
      <c r="K202" s="159"/>
      <c r="L202" s="35"/>
      <c r="M202" s="160" t="s">
        <v>1</v>
      </c>
      <c r="N202" s="161" t="s">
        <v>37</v>
      </c>
      <c r="O202" s="60"/>
      <c r="P202" s="162">
        <f>O202*H202</f>
        <v>0</v>
      </c>
      <c r="Q202" s="162">
        <v>0</v>
      </c>
      <c r="R202" s="162">
        <f>Q202*H202</f>
        <v>0</v>
      </c>
      <c r="S202" s="162">
        <v>0</v>
      </c>
      <c r="T202" s="163">
        <f>S202*H202</f>
        <v>0</v>
      </c>
      <c r="U202" s="34"/>
      <c r="V202" s="34"/>
      <c r="W202" s="34"/>
      <c r="X202" s="34"/>
      <c r="Y202" s="34"/>
      <c r="Z202" s="34"/>
      <c r="AA202" s="34"/>
      <c r="AB202" s="34"/>
      <c r="AC202" s="34"/>
      <c r="AD202" s="34"/>
      <c r="AE202" s="34"/>
      <c r="AR202" s="164" t="s">
        <v>159</v>
      </c>
      <c r="AT202" s="164" t="s">
        <v>155</v>
      </c>
      <c r="AU202" s="164" t="s">
        <v>82</v>
      </c>
      <c r="AY202" s="19" t="s">
        <v>152</v>
      </c>
      <c r="BE202" s="165">
        <f>IF(N202="základní",J202,0)</f>
        <v>0</v>
      </c>
      <c r="BF202" s="165">
        <f>IF(N202="snížená",J202,0)</f>
        <v>0</v>
      </c>
      <c r="BG202" s="165">
        <f>IF(N202="zákl. přenesená",J202,0)</f>
        <v>0</v>
      </c>
      <c r="BH202" s="165">
        <f>IF(N202="sníž. přenesená",J202,0)</f>
        <v>0</v>
      </c>
      <c r="BI202" s="165">
        <f>IF(N202="nulová",J202,0)</f>
        <v>0</v>
      </c>
      <c r="BJ202" s="19" t="s">
        <v>80</v>
      </c>
      <c r="BK202" s="165">
        <f>ROUND(I202*H202,2)</f>
        <v>0</v>
      </c>
      <c r="BL202" s="19" t="s">
        <v>159</v>
      </c>
      <c r="BM202" s="164" t="s">
        <v>324</v>
      </c>
    </row>
    <row r="203" spans="1:65" s="13" customFormat="1">
      <c r="B203" s="182"/>
      <c r="D203" s="183" t="s">
        <v>440</v>
      </c>
      <c r="E203" s="184" t="s">
        <v>1</v>
      </c>
      <c r="F203" s="185" t="s">
        <v>529</v>
      </c>
      <c r="H203" s="186">
        <v>0.52</v>
      </c>
      <c r="I203" s="187"/>
      <c r="L203" s="182"/>
      <c r="M203" s="188"/>
      <c r="N203" s="189"/>
      <c r="O203" s="189"/>
      <c r="P203" s="189"/>
      <c r="Q203" s="189"/>
      <c r="R203" s="189"/>
      <c r="S203" s="189"/>
      <c r="T203" s="190"/>
      <c r="AT203" s="184" t="s">
        <v>440</v>
      </c>
      <c r="AU203" s="184" t="s">
        <v>82</v>
      </c>
      <c r="AV203" s="13" t="s">
        <v>82</v>
      </c>
      <c r="AW203" s="13" t="s">
        <v>29</v>
      </c>
      <c r="AX203" s="13" t="s">
        <v>72</v>
      </c>
      <c r="AY203" s="184" t="s">
        <v>152</v>
      </c>
    </row>
    <row r="204" spans="1:65" s="13" customFormat="1">
      <c r="B204" s="182"/>
      <c r="D204" s="183" t="s">
        <v>440</v>
      </c>
      <c r="E204" s="184" t="s">
        <v>1</v>
      </c>
      <c r="F204" s="185" t="s">
        <v>530</v>
      </c>
      <c r="H204" s="186">
        <v>0.36799999999999999</v>
      </c>
      <c r="I204" s="187"/>
      <c r="L204" s="182"/>
      <c r="M204" s="188"/>
      <c r="N204" s="189"/>
      <c r="O204" s="189"/>
      <c r="P204" s="189"/>
      <c r="Q204" s="189"/>
      <c r="R204" s="189"/>
      <c r="S204" s="189"/>
      <c r="T204" s="190"/>
      <c r="AT204" s="184" t="s">
        <v>440</v>
      </c>
      <c r="AU204" s="184" t="s">
        <v>82</v>
      </c>
      <c r="AV204" s="13" t="s">
        <v>82</v>
      </c>
      <c r="AW204" s="13" t="s">
        <v>29</v>
      </c>
      <c r="AX204" s="13" t="s">
        <v>72</v>
      </c>
      <c r="AY204" s="184" t="s">
        <v>152</v>
      </c>
    </row>
    <row r="205" spans="1:65" s="14" customFormat="1">
      <c r="B205" s="191"/>
      <c r="D205" s="183" t="s">
        <v>440</v>
      </c>
      <c r="E205" s="192" t="s">
        <v>1</v>
      </c>
      <c r="F205" s="193" t="s">
        <v>448</v>
      </c>
      <c r="H205" s="194">
        <v>0.88800000000000001</v>
      </c>
      <c r="I205" s="195"/>
      <c r="L205" s="191"/>
      <c r="M205" s="196"/>
      <c r="N205" s="197"/>
      <c r="O205" s="197"/>
      <c r="P205" s="197"/>
      <c r="Q205" s="197"/>
      <c r="R205" s="197"/>
      <c r="S205" s="197"/>
      <c r="T205" s="198"/>
      <c r="AT205" s="192" t="s">
        <v>440</v>
      </c>
      <c r="AU205" s="192" t="s">
        <v>82</v>
      </c>
      <c r="AV205" s="14" t="s">
        <v>159</v>
      </c>
      <c r="AW205" s="14" t="s">
        <v>29</v>
      </c>
      <c r="AX205" s="14" t="s">
        <v>80</v>
      </c>
      <c r="AY205" s="192" t="s">
        <v>152</v>
      </c>
    </row>
    <row r="206" spans="1:65" s="2" customFormat="1" ht="55.5" customHeight="1">
      <c r="A206" s="34"/>
      <c r="B206" s="151"/>
      <c r="C206" s="152" t="s">
        <v>244</v>
      </c>
      <c r="D206" s="152" t="s">
        <v>155</v>
      </c>
      <c r="E206" s="153" t="s">
        <v>531</v>
      </c>
      <c r="F206" s="154" t="s">
        <v>532</v>
      </c>
      <c r="G206" s="155" t="s">
        <v>176</v>
      </c>
      <c r="H206" s="156">
        <v>6</v>
      </c>
      <c r="I206" s="157"/>
      <c r="J206" s="158">
        <f>ROUND(I206*H206,2)</f>
        <v>0</v>
      </c>
      <c r="K206" s="159"/>
      <c r="L206" s="35"/>
      <c r="M206" s="160" t="s">
        <v>1</v>
      </c>
      <c r="N206" s="161" t="s">
        <v>37</v>
      </c>
      <c r="O206" s="60"/>
      <c r="P206" s="162">
        <f>O206*H206</f>
        <v>0</v>
      </c>
      <c r="Q206" s="162">
        <v>0</v>
      </c>
      <c r="R206" s="162">
        <f>Q206*H206</f>
        <v>0</v>
      </c>
      <c r="S206" s="162">
        <v>0</v>
      </c>
      <c r="T206" s="163">
        <f>S206*H206</f>
        <v>0</v>
      </c>
      <c r="U206" s="34"/>
      <c r="V206" s="34"/>
      <c r="W206" s="34"/>
      <c r="X206" s="34"/>
      <c r="Y206" s="34"/>
      <c r="Z206" s="34"/>
      <c r="AA206" s="34"/>
      <c r="AB206" s="34"/>
      <c r="AC206" s="34"/>
      <c r="AD206" s="34"/>
      <c r="AE206" s="34"/>
      <c r="AR206" s="164" t="s">
        <v>159</v>
      </c>
      <c r="AT206" s="164" t="s">
        <v>155</v>
      </c>
      <c r="AU206" s="164" t="s">
        <v>82</v>
      </c>
      <c r="AY206" s="19" t="s">
        <v>152</v>
      </c>
      <c r="BE206" s="165">
        <f>IF(N206="základní",J206,0)</f>
        <v>0</v>
      </c>
      <c r="BF206" s="165">
        <f>IF(N206="snížená",J206,0)</f>
        <v>0</v>
      </c>
      <c r="BG206" s="165">
        <f>IF(N206="zákl. přenesená",J206,0)</f>
        <v>0</v>
      </c>
      <c r="BH206" s="165">
        <f>IF(N206="sníž. přenesená",J206,0)</f>
        <v>0</v>
      </c>
      <c r="BI206" s="165">
        <f>IF(N206="nulová",J206,0)</f>
        <v>0</v>
      </c>
      <c r="BJ206" s="19" t="s">
        <v>80</v>
      </c>
      <c r="BK206" s="165">
        <f>ROUND(I206*H206,2)</f>
        <v>0</v>
      </c>
      <c r="BL206" s="19" t="s">
        <v>159</v>
      </c>
      <c r="BM206" s="164" t="s">
        <v>332</v>
      </c>
    </row>
    <row r="207" spans="1:65" s="13" customFormat="1">
      <c r="B207" s="182"/>
      <c r="D207" s="183" t="s">
        <v>440</v>
      </c>
      <c r="E207" s="184" t="s">
        <v>1</v>
      </c>
      <c r="F207" s="185" t="s">
        <v>533</v>
      </c>
      <c r="H207" s="186">
        <v>6</v>
      </c>
      <c r="I207" s="187"/>
      <c r="L207" s="182"/>
      <c r="M207" s="188"/>
      <c r="N207" s="189"/>
      <c r="O207" s="189"/>
      <c r="P207" s="189"/>
      <c r="Q207" s="189"/>
      <c r="R207" s="189"/>
      <c r="S207" s="189"/>
      <c r="T207" s="190"/>
      <c r="AT207" s="184" t="s">
        <v>440</v>
      </c>
      <c r="AU207" s="184" t="s">
        <v>82</v>
      </c>
      <c r="AV207" s="13" t="s">
        <v>82</v>
      </c>
      <c r="AW207" s="13" t="s">
        <v>29</v>
      </c>
      <c r="AX207" s="13" t="s">
        <v>72</v>
      </c>
      <c r="AY207" s="184" t="s">
        <v>152</v>
      </c>
    </row>
    <row r="208" spans="1:65" s="14" customFormat="1">
      <c r="B208" s="191"/>
      <c r="D208" s="183" t="s">
        <v>440</v>
      </c>
      <c r="E208" s="192" t="s">
        <v>1</v>
      </c>
      <c r="F208" s="193" t="s">
        <v>448</v>
      </c>
      <c r="H208" s="194">
        <v>6</v>
      </c>
      <c r="I208" s="195"/>
      <c r="L208" s="191"/>
      <c r="M208" s="196"/>
      <c r="N208" s="197"/>
      <c r="O208" s="197"/>
      <c r="P208" s="197"/>
      <c r="Q208" s="197"/>
      <c r="R208" s="197"/>
      <c r="S208" s="197"/>
      <c r="T208" s="198"/>
      <c r="AT208" s="192" t="s">
        <v>440</v>
      </c>
      <c r="AU208" s="192" t="s">
        <v>82</v>
      </c>
      <c r="AV208" s="14" t="s">
        <v>159</v>
      </c>
      <c r="AW208" s="14" t="s">
        <v>29</v>
      </c>
      <c r="AX208" s="14" t="s">
        <v>80</v>
      </c>
      <c r="AY208" s="192" t="s">
        <v>152</v>
      </c>
    </row>
    <row r="209" spans="1:65" s="2" customFormat="1" ht="55.5" customHeight="1">
      <c r="A209" s="34"/>
      <c r="B209" s="151"/>
      <c r="C209" s="152" t="s">
        <v>248</v>
      </c>
      <c r="D209" s="152" t="s">
        <v>155</v>
      </c>
      <c r="E209" s="153" t="s">
        <v>534</v>
      </c>
      <c r="F209" s="154" t="s">
        <v>535</v>
      </c>
      <c r="G209" s="155" t="s">
        <v>176</v>
      </c>
      <c r="H209" s="156">
        <v>6</v>
      </c>
      <c r="I209" s="157"/>
      <c r="J209" s="158">
        <f>ROUND(I209*H209,2)</f>
        <v>0</v>
      </c>
      <c r="K209" s="159"/>
      <c r="L209" s="35"/>
      <c r="M209" s="160" t="s">
        <v>1</v>
      </c>
      <c r="N209" s="161" t="s">
        <v>37</v>
      </c>
      <c r="O209" s="60"/>
      <c r="P209" s="162">
        <f>O209*H209</f>
        <v>0</v>
      </c>
      <c r="Q209" s="162">
        <v>0</v>
      </c>
      <c r="R209" s="162">
        <f>Q209*H209</f>
        <v>0</v>
      </c>
      <c r="S209" s="162">
        <v>0</v>
      </c>
      <c r="T209" s="163">
        <f>S209*H209</f>
        <v>0</v>
      </c>
      <c r="U209" s="34"/>
      <c r="V209" s="34"/>
      <c r="W209" s="34"/>
      <c r="X209" s="34"/>
      <c r="Y209" s="34"/>
      <c r="Z209" s="34"/>
      <c r="AA209" s="34"/>
      <c r="AB209" s="34"/>
      <c r="AC209" s="34"/>
      <c r="AD209" s="34"/>
      <c r="AE209" s="34"/>
      <c r="AR209" s="164" t="s">
        <v>159</v>
      </c>
      <c r="AT209" s="164" t="s">
        <v>155</v>
      </c>
      <c r="AU209" s="164" t="s">
        <v>82</v>
      </c>
      <c r="AY209" s="19" t="s">
        <v>152</v>
      </c>
      <c r="BE209" s="165">
        <f>IF(N209="základní",J209,0)</f>
        <v>0</v>
      </c>
      <c r="BF209" s="165">
        <f>IF(N209="snížená",J209,0)</f>
        <v>0</v>
      </c>
      <c r="BG209" s="165">
        <f>IF(N209="zákl. přenesená",J209,0)</f>
        <v>0</v>
      </c>
      <c r="BH209" s="165">
        <f>IF(N209="sníž. přenesená",J209,0)</f>
        <v>0</v>
      </c>
      <c r="BI209" s="165">
        <f>IF(N209="nulová",J209,0)</f>
        <v>0</v>
      </c>
      <c r="BJ209" s="19" t="s">
        <v>80</v>
      </c>
      <c r="BK209" s="165">
        <f>ROUND(I209*H209,2)</f>
        <v>0</v>
      </c>
      <c r="BL209" s="19" t="s">
        <v>159</v>
      </c>
      <c r="BM209" s="164" t="s">
        <v>247</v>
      </c>
    </row>
    <row r="210" spans="1:65" s="13" customFormat="1">
      <c r="B210" s="182"/>
      <c r="D210" s="183" t="s">
        <v>440</v>
      </c>
      <c r="E210" s="184" t="s">
        <v>1</v>
      </c>
      <c r="F210" s="185" t="s">
        <v>533</v>
      </c>
      <c r="H210" s="186">
        <v>6</v>
      </c>
      <c r="I210" s="187"/>
      <c r="L210" s="182"/>
      <c r="M210" s="188"/>
      <c r="N210" s="189"/>
      <c r="O210" s="189"/>
      <c r="P210" s="189"/>
      <c r="Q210" s="189"/>
      <c r="R210" s="189"/>
      <c r="S210" s="189"/>
      <c r="T210" s="190"/>
      <c r="AT210" s="184" t="s">
        <v>440</v>
      </c>
      <c r="AU210" s="184" t="s">
        <v>82</v>
      </c>
      <c r="AV210" s="13" t="s">
        <v>82</v>
      </c>
      <c r="AW210" s="13" t="s">
        <v>29</v>
      </c>
      <c r="AX210" s="13" t="s">
        <v>72</v>
      </c>
      <c r="AY210" s="184" t="s">
        <v>152</v>
      </c>
    </row>
    <row r="211" spans="1:65" s="14" customFormat="1">
      <c r="B211" s="191"/>
      <c r="D211" s="183" t="s">
        <v>440</v>
      </c>
      <c r="E211" s="192" t="s">
        <v>1</v>
      </c>
      <c r="F211" s="193" t="s">
        <v>448</v>
      </c>
      <c r="H211" s="194">
        <v>6</v>
      </c>
      <c r="I211" s="195"/>
      <c r="L211" s="191"/>
      <c r="M211" s="196"/>
      <c r="N211" s="197"/>
      <c r="O211" s="197"/>
      <c r="P211" s="197"/>
      <c r="Q211" s="197"/>
      <c r="R211" s="197"/>
      <c r="S211" s="197"/>
      <c r="T211" s="198"/>
      <c r="AT211" s="192" t="s">
        <v>440</v>
      </c>
      <c r="AU211" s="192" t="s">
        <v>82</v>
      </c>
      <c r="AV211" s="14" t="s">
        <v>159</v>
      </c>
      <c r="AW211" s="14" t="s">
        <v>29</v>
      </c>
      <c r="AX211" s="14" t="s">
        <v>80</v>
      </c>
      <c r="AY211" s="192" t="s">
        <v>152</v>
      </c>
    </row>
    <row r="212" spans="1:65" s="2" customFormat="1" ht="55.5" customHeight="1">
      <c r="A212" s="34"/>
      <c r="B212" s="151"/>
      <c r="C212" s="152" t="s">
        <v>202</v>
      </c>
      <c r="D212" s="152" t="s">
        <v>155</v>
      </c>
      <c r="E212" s="153" t="s">
        <v>536</v>
      </c>
      <c r="F212" s="154" t="s">
        <v>537</v>
      </c>
      <c r="G212" s="155" t="s">
        <v>176</v>
      </c>
      <c r="H212" s="156">
        <v>38</v>
      </c>
      <c r="I212" s="157"/>
      <c r="J212" s="158">
        <f>ROUND(I212*H212,2)</f>
        <v>0</v>
      </c>
      <c r="K212" s="159"/>
      <c r="L212" s="35"/>
      <c r="M212" s="160" t="s">
        <v>1</v>
      </c>
      <c r="N212" s="161" t="s">
        <v>37</v>
      </c>
      <c r="O212" s="60"/>
      <c r="P212" s="162">
        <f>O212*H212</f>
        <v>0</v>
      </c>
      <c r="Q212" s="162">
        <v>0</v>
      </c>
      <c r="R212" s="162">
        <f>Q212*H212</f>
        <v>0</v>
      </c>
      <c r="S212" s="162">
        <v>0</v>
      </c>
      <c r="T212" s="163">
        <f>S212*H212</f>
        <v>0</v>
      </c>
      <c r="U212" s="34"/>
      <c r="V212" s="34"/>
      <c r="W212" s="34"/>
      <c r="X212" s="34"/>
      <c r="Y212" s="34"/>
      <c r="Z212" s="34"/>
      <c r="AA212" s="34"/>
      <c r="AB212" s="34"/>
      <c r="AC212" s="34"/>
      <c r="AD212" s="34"/>
      <c r="AE212" s="34"/>
      <c r="AR212" s="164" t="s">
        <v>159</v>
      </c>
      <c r="AT212" s="164" t="s">
        <v>155</v>
      </c>
      <c r="AU212" s="164" t="s">
        <v>82</v>
      </c>
      <c r="AY212" s="19" t="s">
        <v>152</v>
      </c>
      <c r="BE212" s="165">
        <f>IF(N212="základní",J212,0)</f>
        <v>0</v>
      </c>
      <c r="BF212" s="165">
        <f>IF(N212="snížená",J212,0)</f>
        <v>0</v>
      </c>
      <c r="BG212" s="165">
        <f>IF(N212="zákl. přenesená",J212,0)</f>
        <v>0</v>
      </c>
      <c r="BH212" s="165">
        <f>IF(N212="sníž. přenesená",J212,0)</f>
        <v>0</v>
      </c>
      <c r="BI212" s="165">
        <f>IF(N212="nulová",J212,0)</f>
        <v>0</v>
      </c>
      <c r="BJ212" s="19" t="s">
        <v>80</v>
      </c>
      <c r="BK212" s="165">
        <f>ROUND(I212*H212,2)</f>
        <v>0</v>
      </c>
      <c r="BL212" s="19" t="s">
        <v>159</v>
      </c>
      <c r="BM212" s="164" t="s">
        <v>251</v>
      </c>
    </row>
    <row r="213" spans="1:65" s="13" customFormat="1">
      <c r="B213" s="182"/>
      <c r="D213" s="183" t="s">
        <v>440</v>
      </c>
      <c r="E213" s="184" t="s">
        <v>1</v>
      </c>
      <c r="F213" s="185" t="s">
        <v>538</v>
      </c>
      <c r="H213" s="186">
        <v>38</v>
      </c>
      <c r="I213" s="187"/>
      <c r="L213" s="182"/>
      <c r="M213" s="188"/>
      <c r="N213" s="189"/>
      <c r="O213" s="189"/>
      <c r="P213" s="189"/>
      <c r="Q213" s="189"/>
      <c r="R213" s="189"/>
      <c r="S213" s="189"/>
      <c r="T213" s="190"/>
      <c r="AT213" s="184" t="s">
        <v>440</v>
      </c>
      <c r="AU213" s="184" t="s">
        <v>82</v>
      </c>
      <c r="AV213" s="13" t="s">
        <v>82</v>
      </c>
      <c r="AW213" s="13" t="s">
        <v>29</v>
      </c>
      <c r="AX213" s="13" t="s">
        <v>72</v>
      </c>
      <c r="AY213" s="184" t="s">
        <v>152</v>
      </c>
    </row>
    <row r="214" spans="1:65" s="14" customFormat="1">
      <c r="B214" s="191"/>
      <c r="D214" s="183" t="s">
        <v>440</v>
      </c>
      <c r="E214" s="192" t="s">
        <v>1</v>
      </c>
      <c r="F214" s="193" t="s">
        <v>448</v>
      </c>
      <c r="H214" s="194">
        <v>38</v>
      </c>
      <c r="I214" s="195"/>
      <c r="L214" s="191"/>
      <c r="M214" s="196"/>
      <c r="N214" s="197"/>
      <c r="O214" s="197"/>
      <c r="P214" s="197"/>
      <c r="Q214" s="197"/>
      <c r="R214" s="197"/>
      <c r="S214" s="197"/>
      <c r="T214" s="198"/>
      <c r="AT214" s="192" t="s">
        <v>440</v>
      </c>
      <c r="AU214" s="192" t="s">
        <v>82</v>
      </c>
      <c r="AV214" s="14" t="s">
        <v>159</v>
      </c>
      <c r="AW214" s="14" t="s">
        <v>29</v>
      </c>
      <c r="AX214" s="14" t="s">
        <v>80</v>
      </c>
      <c r="AY214" s="192" t="s">
        <v>152</v>
      </c>
    </row>
    <row r="215" spans="1:65" s="2" customFormat="1" ht="16.5" customHeight="1">
      <c r="A215" s="34"/>
      <c r="B215" s="151"/>
      <c r="C215" s="166" t="s">
        <v>255</v>
      </c>
      <c r="D215" s="166" t="s">
        <v>169</v>
      </c>
      <c r="E215" s="167" t="s">
        <v>539</v>
      </c>
      <c r="F215" s="168" t="s">
        <v>540</v>
      </c>
      <c r="G215" s="169" t="s">
        <v>176</v>
      </c>
      <c r="H215" s="170">
        <v>12.5</v>
      </c>
      <c r="I215" s="171"/>
      <c r="J215" s="172">
        <f>ROUND(I215*H215,2)</f>
        <v>0</v>
      </c>
      <c r="K215" s="173"/>
      <c r="L215" s="174"/>
      <c r="M215" s="175" t="s">
        <v>1</v>
      </c>
      <c r="N215" s="176" t="s">
        <v>37</v>
      </c>
      <c r="O215" s="60"/>
      <c r="P215" s="162">
        <f>O215*H215</f>
        <v>0</v>
      </c>
      <c r="Q215" s="162">
        <v>0</v>
      </c>
      <c r="R215" s="162">
        <f>Q215*H215</f>
        <v>0</v>
      </c>
      <c r="S215" s="162">
        <v>0</v>
      </c>
      <c r="T215" s="163">
        <f>S215*H215</f>
        <v>0</v>
      </c>
      <c r="U215" s="34"/>
      <c r="V215" s="34"/>
      <c r="W215" s="34"/>
      <c r="X215" s="34"/>
      <c r="Y215" s="34"/>
      <c r="Z215" s="34"/>
      <c r="AA215" s="34"/>
      <c r="AB215" s="34"/>
      <c r="AC215" s="34"/>
      <c r="AD215" s="34"/>
      <c r="AE215" s="34"/>
      <c r="AR215" s="164" t="s">
        <v>168</v>
      </c>
      <c r="AT215" s="164" t="s">
        <v>169</v>
      </c>
      <c r="AU215" s="164" t="s">
        <v>82</v>
      </c>
      <c r="AY215" s="19" t="s">
        <v>152</v>
      </c>
      <c r="BE215" s="165">
        <f>IF(N215="základní",J215,0)</f>
        <v>0</v>
      </c>
      <c r="BF215" s="165">
        <f>IF(N215="snížená",J215,0)</f>
        <v>0</v>
      </c>
      <c r="BG215" s="165">
        <f>IF(N215="zákl. přenesená",J215,0)</f>
        <v>0</v>
      </c>
      <c r="BH215" s="165">
        <f>IF(N215="sníž. přenesená",J215,0)</f>
        <v>0</v>
      </c>
      <c r="BI215" s="165">
        <f>IF(N215="nulová",J215,0)</f>
        <v>0</v>
      </c>
      <c r="BJ215" s="19" t="s">
        <v>80</v>
      </c>
      <c r="BK215" s="165">
        <f>ROUND(I215*H215,2)</f>
        <v>0</v>
      </c>
      <c r="BL215" s="19" t="s">
        <v>159</v>
      </c>
      <c r="BM215" s="164" t="s">
        <v>254</v>
      </c>
    </row>
    <row r="216" spans="1:65" s="13" customFormat="1">
      <c r="B216" s="182"/>
      <c r="D216" s="183" t="s">
        <v>440</v>
      </c>
      <c r="E216" s="184" t="s">
        <v>1</v>
      </c>
      <c r="F216" s="185" t="s">
        <v>541</v>
      </c>
      <c r="H216" s="186">
        <v>12.5</v>
      </c>
      <c r="I216" s="187"/>
      <c r="L216" s="182"/>
      <c r="M216" s="188"/>
      <c r="N216" s="189"/>
      <c r="O216" s="189"/>
      <c r="P216" s="189"/>
      <c r="Q216" s="189"/>
      <c r="R216" s="189"/>
      <c r="S216" s="189"/>
      <c r="T216" s="190"/>
      <c r="AT216" s="184" t="s">
        <v>440</v>
      </c>
      <c r="AU216" s="184" t="s">
        <v>82</v>
      </c>
      <c r="AV216" s="13" t="s">
        <v>82</v>
      </c>
      <c r="AW216" s="13" t="s">
        <v>29</v>
      </c>
      <c r="AX216" s="13" t="s">
        <v>72</v>
      </c>
      <c r="AY216" s="184" t="s">
        <v>152</v>
      </c>
    </row>
    <row r="217" spans="1:65" s="14" customFormat="1">
      <c r="B217" s="191"/>
      <c r="D217" s="183" t="s">
        <v>440</v>
      </c>
      <c r="E217" s="192" t="s">
        <v>1</v>
      </c>
      <c r="F217" s="193" t="s">
        <v>448</v>
      </c>
      <c r="H217" s="194">
        <v>12.5</v>
      </c>
      <c r="I217" s="195"/>
      <c r="L217" s="191"/>
      <c r="M217" s="196"/>
      <c r="N217" s="197"/>
      <c r="O217" s="197"/>
      <c r="P217" s="197"/>
      <c r="Q217" s="197"/>
      <c r="R217" s="197"/>
      <c r="S217" s="197"/>
      <c r="T217" s="198"/>
      <c r="AT217" s="192" t="s">
        <v>440</v>
      </c>
      <c r="AU217" s="192" t="s">
        <v>82</v>
      </c>
      <c r="AV217" s="14" t="s">
        <v>159</v>
      </c>
      <c r="AW217" s="14" t="s">
        <v>29</v>
      </c>
      <c r="AX217" s="14" t="s">
        <v>80</v>
      </c>
      <c r="AY217" s="192" t="s">
        <v>152</v>
      </c>
    </row>
    <row r="218" spans="1:65" s="2" customFormat="1" ht="16.5" customHeight="1">
      <c r="A218" s="34"/>
      <c r="B218" s="151"/>
      <c r="C218" s="166" t="s">
        <v>206</v>
      </c>
      <c r="D218" s="166" t="s">
        <v>169</v>
      </c>
      <c r="E218" s="167" t="s">
        <v>542</v>
      </c>
      <c r="F218" s="168" t="s">
        <v>543</v>
      </c>
      <c r="G218" s="169" t="s">
        <v>176</v>
      </c>
      <c r="H218" s="170">
        <v>12.5</v>
      </c>
      <c r="I218" s="171"/>
      <c r="J218" s="172">
        <f>ROUND(I218*H218,2)</f>
        <v>0</v>
      </c>
      <c r="K218" s="173"/>
      <c r="L218" s="174"/>
      <c r="M218" s="175" t="s">
        <v>1</v>
      </c>
      <c r="N218" s="176" t="s">
        <v>37</v>
      </c>
      <c r="O218" s="60"/>
      <c r="P218" s="162">
        <f>O218*H218</f>
        <v>0</v>
      </c>
      <c r="Q218" s="162">
        <v>0</v>
      </c>
      <c r="R218" s="162">
        <f>Q218*H218</f>
        <v>0</v>
      </c>
      <c r="S218" s="162">
        <v>0</v>
      </c>
      <c r="T218" s="163">
        <f>S218*H218</f>
        <v>0</v>
      </c>
      <c r="U218" s="34"/>
      <c r="V218" s="34"/>
      <c r="W218" s="34"/>
      <c r="X218" s="34"/>
      <c r="Y218" s="34"/>
      <c r="Z218" s="34"/>
      <c r="AA218" s="34"/>
      <c r="AB218" s="34"/>
      <c r="AC218" s="34"/>
      <c r="AD218" s="34"/>
      <c r="AE218" s="34"/>
      <c r="AR218" s="164" t="s">
        <v>168</v>
      </c>
      <c r="AT218" s="164" t="s">
        <v>169</v>
      </c>
      <c r="AU218" s="164" t="s">
        <v>82</v>
      </c>
      <c r="AY218" s="19" t="s">
        <v>152</v>
      </c>
      <c r="BE218" s="165">
        <f>IF(N218="základní",J218,0)</f>
        <v>0</v>
      </c>
      <c r="BF218" s="165">
        <f>IF(N218="snížená",J218,0)</f>
        <v>0</v>
      </c>
      <c r="BG218" s="165">
        <f>IF(N218="zákl. přenesená",J218,0)</f>
        <v>0</v>
      </c>
      <c r="BH218" s="165">
        <f>IF(N218="sníž. přenesená",J218,0)</f>
        <v>0</v>
      </c>
      <c r="BI218" s="165">
        <f>IF(N218="nulová",J218,0)</f>
        <v>0</v>
      </c>
      <c r="BJ218" s="19" t="s">
        <v>80</v>
      </c>
      <c r="BK218" s="165">
        <f>ROUND(I218*H218,2)</f>
        <v>0</v>
      </c>
      <c r="BL218" s="19" t="s">
        <v>159</v>
      </c>
      <c r="BM218" s="164" t="s">
        <v>258</v>
      </c>
    </row>
    <row r="219" spans="1:65" s="2" customFormat="1" ht="16.5" customHeight="1">
      <c r="A219" s="34"/>
      <c r="B219" s="151"/>
      <c r="C219" s="166" t="s">
        <v>262</v>
      </c>
      <c r="D219" s="166" t="s">
        <v>169</v>
      </c>
      <c r="E219" s="167" t="s">
        <v>544</v>
      </c>
      <c r="F219" s="168" t="s">
        <v>545</v>
      </c>
      <c r="G219" s="169" t="s">
        <v>176</v>
      </c>
      <c r="H219" s="170">
        <v>12.5</v>
      </c>
      <c r="I219" s="171"/>
      <c r="J219" s="172">
        <f>ROUND(I219*H219,2)</f>
        <v>0</v>
      </c>
      <c r="K219" s="173"/>
      <c r="L219" s="174"/>
      <c r="M219" s="175" t="s">
        <v>1</v>
      </c>
      <c r="N219" s="176" t="s">
        <v>37</v>
      </c>
      <c r="O219" s="60"/>
      <c r="P219" s="162">
        <f>O219*H219</f>
        <v>0</v>
      </c>
      <c r="Q219" s="162">
        <v>0</v>
      </c>
      <c r="R219" s="162">
        <f>Q219*H219</f>
        <v>0</v>
      </c>
      <c r="S219" s="162">
        <v>0</v>
      </c>
      <c r="T219" s="163">
        <f>S219*H219</f>
        <v>0</v>
      </c>
      <c r="U219" s="34"/>
      <c r="V219" s="34"/>
      <c r="W219" s="34"/>
      <c r="X219" s="34"/>
      <c r="Y219" s="34"/>
      <c r="Z219" s="34"/>
      <c r="AA219" s="34"/>
      <c r="AB219" s="34"/>
      <c r="AC219" s="34"/>
      <c r="AD219" s="34"/>
      <c r="AE219" s="34"/>
      <c r="AR219" s="164" t="s">
        <v>168</v>
      </c>
      <c r="AT219" s="164" t="s">
        <v>169</v>
      </c>
      <c r="AU219" s="164" t="s">
        <v>82</v>
      </c>
      <c r="AY219" s="19" t="s">
        <v>152</v>
      </c>
      <c r="BE219" s="165">
        <f>IF(N219="základní",J219,0)</f>
        <v>0</v>
      </c>
      <c r="BF219" s="165">
        <f>IF(N219="snížená",J219,0)</f>
        <v>0</v>
      </c>
      <c r="BG219" s="165">
        <f>IF(N219="zákl. přenesená",J219,0)</f>
        <v>0</v>
      </c>
      <c r="BH219" s="165">
        <f>IF(N219="sníž. přenesená",J219,0)</f>
        <v>0</v>
      </c>
      <c r="BI219" s="165">
        <f>IF(N219="nulová",J219,0)</f>
        <v>0</v>
      </c>
      <c r="BJ219" s="19" t="s">
        <v>80</v>
      </c>
      <c r="BK219" s="165">
        <f>ROUND(I219*H219,2)</f>
        <v>0</v>
      </c>
      <c r="BL219" s="19" t="s">
        <v>159</v>
      </c>
      <c r="BM219" s="164" t="s">
        <v>261</v>
      </c>
    </row>
    <row r="220" spans="1:65" s="13" customFormat="1">
      <c r="B220" s="182"/>
      <c r="D220" s="183" t="s">
        <v>440</v>
      </c>
      <c r="E220" s="184" t="s">
        <v>1</v>
      </c>
      <c r="F220" s="185" t="s">
        <v>541</v>
      </c>
      <c r="H220" s="186">
        <v>12.5</v>
      </c>
      <c r="I220" s="187"/>
      <c r="L220" s="182"/>
      <c r="M220" s="188"/>
      <c r="N220" s="189"/>
      <c r="O220" s="189"/>
      <c r="P220" s="189"/>
      <c r="Q220" s="189"/>
      <c r="R220" s="189"/>
      <c r="S220" s="189"/>
      <c r="T220" s="190"/>
      <c r="AT220" s="184" t="s">
        <v>440</v>
      </c>
      <c r="AU220" s="184" t="s">
        <v>82</v>
      </c>
      <c r="AV220" s="13" t="s">
        <v>82</v>
      </c>
      <c r="AW220" s="13" t="s">
        <v>29</v>
      </c>
      <c r="AX220" s="13" t="s">
        <v>72</v>
      </c>
      <c r="AY220" s="184" t="s">
        <v>152</v>
      </c>
    </row>
    <row r="221" spans="1:65" s="14" customFormat="1">
      <c r="B221" s="191"/>
      <c r="D221" s="183" t="s">
        <v>440</v>
      </c>
      <c r="E221" s="192" t="s">
        <v>1</v>
      </c>
      <c r="F221" s="193" t="s">
        <v>448</v>
      </c>
      <c r="H221" s="194">
        <v>12.5</v>
      </c>
      <c r="I221" s="195"/>
      <c r="L221" s="191"/>
      <c r="M221" s="196"/>
      <c r="N221" s="197"/>
      <c r="O221" s="197"/>
      <c r="P221" s="197"/>
      <c r="Q221" s="197"/>
      <c r="R221" s="197"/>
      <c r="S221" s="197"/>
      <c r="T221" s="198"/>
      <c r="AT221" s="192" t="s">
        <v>440</v>
      </c>
      <c r="AU221" s="192" t="s">
        <v>82</v>
      </c>
      <c r="AV221" s="14" t="s">
        <v>159</v>
      </c>
      <c r="AW221" s="14" t="s">
        <v>29</v>
      </c>
      <c r="AX221" s="14" t="s">
        <v>80</v>
      </c>
      <c r="AY221" s="192" t="s">
        <v>152</v>
      </c>
    </row>
    <row r="222" spans="1:65" s="2" customFormat="1" ht="16.5" customHeight="1">
      <c r="A222" s="34"/>
      <c r="B222" s="151"/>
      <c r="C222" s="166" t="s">
        <v>266</v>
      </c>
      <c r="D222" s="166" t="s">
        <v>169</v>
      </c>
      <c r="E222" s="167" t="s">
        <v>546</v>
      </c>
      <c r="F222" s="168" t="s">
        <v>547</v>
      </c>
      <c r="G222" s="169" t="s">
        <v>176</v>
      </c>
      <c r="H222" s="170">
        <v>12.5</v>
      </c>
      <c r="I222" s="171"/>
      <c r="J222" s="172">
        <f>ROUND(I222*H222,2)</f>
        <v>0</v>
      </c>
      <c r="K222" s="173"/>
      <c r="L222" s="174"/>
      <c r="M222" s="175" t="s">
        <v>1</v>
      </c>
      <c r="N222" s="176" t="s">
        <v>37</v>
      </c>
      <c r="O222" s="60"/>
      <c r="P222" s="162">
        <f>O222*H222</f>
        <v>0</v>
      </c>
      <c r="Q222" s="162">
        <v>0</v>
      </c>
      <c r="R222" s="162">
        <f>Q222*H222</f>
        <v>0</v>
      </c>
      <c r="S222" s="162">
        <v>0</v>
      </c>
      <c r="T222" s="163">
        <f>S222*H222</f>
        <v>0</v>
      </c>
      <c r="U222" s="34"/>
      <c r="V222" s="34"/>
      <c r="W222" s="34"/>
      <c r="X222" s="34"/>
      <c r="Y222" s="34"/>
      <c r="Z222" s="34"/>
      <c r="AA222" s="34"/>
      <c r="AB222" s="34"/>
      <c r="AC222" s="34"/>
      <c r="AD222" s="34"/>
      <c r="AE222" s="34"/>
      <c r="AR222" s="164" t="s">
        <v>168</v>
      </c>
      <c r="AT222" s="164" t="s">
        <v>169</v>
      </c>
      <c r="AU222" s="164" t="s">
        <v>82</v>
      </c>
      <c r="AY222" s="19" t="s">
        <v>152</v>
      </c>
      <c r="BE222" s="165">
        <f>IF(N222="základní",J222,0)</f>
        <v>0</v>
      </c>
      <c r="BF222" s="165">
        <f>IF(N222="snížená",J222,0)</f>
        <v>0</v>
      </c>
      <c r="BG222" s="165">
        <f>IF(N222="zákl. přenesená",J222,0)</f>
        <v>0</v>
      </c>
      <c r="BH222" s="165">
        <f>IF(N222="sníž. přenesená",J222,0)</f>
        <v>0</v>
      </c>
      <c r="BI222" s="165">
        <f>IF(N222="nulová",J222,0)</f>
        <v>0</v>
      </c>
      <c r="BJ222" s="19" t="s">
        <v>80</v>
      </c>
      <c r="BK222" s="165">
        <f>ROUND(I222*H222,2)</f>
        <v>0</v>
      </c>
      <c r="BL222" s="19" t="s">
        <v>159</v>
      </c>
      <c r="BM222" s="164" t="s">
        <v>375</v>
      </c>
    </row>
    <row r="223" spans="1:65" s="2" customFormat="1" ht="24.2" customHeight="1">
      <c r="A223" s="34"/>
      <c r="B223" s="151"/>
      <c r="C223" s="152" t="s">
        <v>270</v>
      </c>
      <c r="D223" s="152" t="s">
        <v>155</v>
      </c>
      <c r="E223" s="153" t="s">
        <v>548</v>
      </c>
      <c r="F223" s="154" t="s">
        <v>549</v>
      </c>
      <c r="G223" s="155" t="s">
        <v>188</v>
      </c>
      <c r="H223" s="156">
        <v>52</v>
      </c>
      <c r="I223" s="157"/>
      <c r="J223" s="158">
        <f>ROUND(I223*H223,2)</f>
        <v>0</v>
      </c>
      <c r="K223" s="159"/>
      <c r="L223" s="35"/>
      <c r="M223" s="160" t="s">
        <v>1</v>
      </c>
      <c r="N223" s="161" t="s">
        <v>37</v>
      </c>
      <c r="O223" s="60"/>
      <c r="P223" s="162">
        <f>O223*H223</f>
        <v>0</v>
      </c>
      <c r="Q223" s="162">
        <v>0</v>
      </c>
      <c r="R223" s="162">
        <f>Q223*H223</f>
        <v>0</v>
      </c>
      <c r="S223" s="162">
        <v>0</v>
      </c>
      <c r="T223" s="163">
        <f>S223*H223</f>
        <v>0</v>
      </c>
      <c r="U223" s="34"/>
      <c r="V223" s="34"/>
      <c r="W223" s="34"/>
      <c r="X223" s="34"/>
      <c r="Y223" s="34"/>
      <c r="Z223" s="34"/>
      <c r="AA223" s="34"/>
      <c r="AB223" s="34"/>
      <c r="AC223" s="34"/>
      <c r="AD223" s="34"/>
      <c r="AE223" s="34"/>
      <c r="AR223" s="164" t="s">
        <v>159</v>
      </c>
      <c r="AT223" s="164" t="s">
        <v>155</v>
      </c>
      <c r="AU223" s="164" t="s">
        <v>82</v>
      </c>
      <c r="AY223" s="19" t="s">
        <v>152</v>
      </c>
      <c r="BE223" s="165">
        <f>IF(N223="základní",J223,0)</f>
        <v>0</v>
      </c>
      <c r="BF223" s="165">
        <f>IF(N223="snížená",J223,0)</f>
        <v>0</v>
      </c>
      <c r="BG223" s="165">
        <f>IF(N223="zákl. přenesená",J223,0)</f>
        <v>0</v>
      </c>
      <c r="BH223" s="165">
        <f>IF(N223="sníž. přenesená",J223,0)</f>
        <v>0</v>
      </c>
      <c r="BI223" s="165">
        <f>IF(N223="nulová",J223,0)</f>
        <v>0</v>
      </c>
      <c r="BJ223" s="19" t="s">
        <v>80</v>
      </c>
      <c r="BK223" s="165">
        <f>ROUND(I223*H223,2)</f>
        <v>0</v>
      </c>
      <c r="BL223" s="19" t="s">
        <v>159</v>
      </c>
      <c r="BM223" s="164" t="s">
        <v>383</v>
      </c>
    </row>
    <row r="224" spans="1:65" s="2" customFormat="1" ht="24.2" customHeight="1">
      <c r="A224" s="34"/>
      <c r="B224" s="151"/>
      <c r="C224" s="152" t="s">
        <v>213</v>
      </c>
      <c r="D224" s="152" t="s">
        <v>155</v>
      </c>
      <c r="E224" s="153" t="s">
        <v>550</v>
      </c>
      <c r="F224" s="154" t="s">
        <v>551</v>
      </c>
      <c r="G224" s="155" t="s">
        <v>188</v>
      </c>
      <c r="H224" s="156">
        <v>26</v>
      </c>
      <c r="I224" s="157"/>
      <c r="J224" s="158">
        <f>ROUND(I224*H224,2)</f>
        <v>0</v>
      </c>
      <c r="K224" s="159"/>
      <c r="L224" s="35"/>
      <c r="M224" s="160" t="s">
        <v>1</v>
      </c>
      <c r="N224" s="161" t="s">
        <v>37</v>
      </c>
      <c r="O224" s="60"/>
      <c r="P224" s="162">
        <f>O224*H224</f>
        <v>0</v>
      </c>
      <c r="Q224" s="162">
        <v>0</v>
      </c>
      <c r="R224" s="162">
        <f>Q224*H224</f>
        <v>0</v>
      </c>
      <c r="S224" s="162">
        <v>0</v>
      </c>
      <c r="T224" s="163">
        <f>S224*H224</f>
        <v>0</v>
      </c>
      <c r="U224" s="34"/>
      <c r="V224" s="34"/>
      <c r="W224" s="34"/>
      <c r="X224" s="34"/>
      <c r="Y224" s="34"/>
      <c r="Z224" s="34"/>
      <c r="AA224" s="34"/>
      <c r="AB224" s="34"/>
      <c r="AC224" s="34"/>
      <c r="AD224" s="34"/>
      <c r="AE224" s="34"/>
      <c r="AR224" s="164" t="s">
        <v>159</v>
      </c>
      <c r="AT224" s="164" t="s">
        <v>155</v>
      </c>
      <c r="AU224" s="164" t="s">
        <v>82</v>
      </c>
      <c r="AY224" s="19" t="s">
        <v>152</v>
      </c>
      <c r="BE224" s="165">
        <f>IF(N224="základní",J224,0)</f>
        <v>0</v>
      </c>
      <c r="BF224" s="165">
        <f>IF(N224="snížená",J224,0)</f>
        <v>0</v>
      </c>
      <c r="BG224" s="165">
        <f>IF(N224="zákl. přenesená",J224,0)</f>
        <v>0</v>
      </c>
      <c r="BH224" s="165">
        <f>IF(N224="sníž. přenesená",J224,0)</f>
        <v>0</v>
      </c>
      <c r="BI224" s="165">
        <f>IF(N224="nulová",J224,0)</f>
        <v>0</v>
      </c>
      <c r="BJ224" s="19" t="s">
        <v>80</v>
      </c>
      <c r="BK224" s="165">
        <f>ROUND(I224*H224,2)</f>
        <v>0</v>
      </c>
      <c r="BL224" s="19" t="s">
        <v>159</v>
      </c>
      <c r="BM224" s="164" t="s">
        <v>391</v>
      </c>
    </row>
    <row r="225" spans="1:65" s="2" customFormat="1" ht="37.9" customHeight="1">
      <c r="A225" s="34"/>
      <c r="B225" s="151"/>
      <c r="C225" s="152" t="s">
        <v>277</v>
      </c>
      <c r="D225" s="152" t="s">
        <v>155</v>
      </c>
      <c r="E225" s="153" t="s">
        <v>552</v>
      </c>
      <c r="F225" s="154" t="s">
        <v>553</v>
      </c>
      <c r="G225" s="155" t="s">
        <v>554</v>
      </c>
      <c r="H225" s="156">
        <v>78</v>
      </c>
      <c r="I225" s="157"/>
      <c r="J225" s="158">
        <f>ROUND(I225*H225,2)</f>
        <v>0</v>
      </c>
      <c r="K225" s="159"/>
      <c r="L225" s="35"/>
      <c r="M225" s="160" t="s">
        <v>1</v>
      </c>
      <c r="N225" s="161" t="s">
        <v>37</v>
      </c>
      <c r="O225" s="60"/>
      <c r="P225" s="162">
        <f>O225*H225</f>
        <v>0</v>
      </c>
      <c r="Q225" s="162">
        <v>0</v>
      </c>
      <c r="R225" s="162">
        <f>Q225*H225</f>
        <v>0</v>
      </c>
      <c r="S225" s="162">
        <v>0</v>
      </c>
      <c r="T225" s="163">
        <f>S225*H225</f>
        <v>0</v>
      </c>
      <c r="U225" s="34"/>
      <c r="V225" s="34"/>
      <c r="W225" s="34"/>
      <c r="X225" s="34"/>
      <c r="Y225" s="34"/>
      <c r="Z225" s="34"/>
      <c r="AA225" s="34"/>
      <c r="AB225" s="34"/>
      <c r="AC225" s="34"/>
      <c r="AD225" s="34"/>
      <c r="AE225" s="34"/>
      <c r="AR225" s="164" t="s">
        <v>159</v>
      </c>
      <c r="AT225" s="164" t="s">
        <v>155</v>
      </c>
      <c r="AU225" s="164" t="s">
        <v>82</v>
      </c>
      <c r="AY225" s="19" t="s">
        <v>152</v>
      </c>
      <c r="BE225" s="165">
        <f>IF(N225="základní",J225,0)</f>
        <v>0</v>
      </c>
      <c r="BF225" s="165">
        <f>IF(N225="snížená",J225,0)</f>
        <v>0</v>
      </c>
      <c r="BG225" s="165">
        <f>IF(N225="zákl. přenesená",J225,0)</f>
        <v>0</v>
      </c>
      <c r="BH225" s="165">
        <f>IF(N225="sníž. přenesená",J225,0)</f>
        <v>0</v>
      </c>
      <c r="BI225" s="165">
        <f>IF(N225="nulová",J225,0)</f>
        <v>0</v>
      </c>
      <c r="BJ225" s="19" t="s">
        <v>80</v>
      </c>
      <c r="BK225" s="165">
        <f>ROUND(I225*H225,2)</f>
        <v>0</v>
      </c>
      <c r="BL225" s="19" t="s">
        <v>159</v>
      </c>
      <c r="BM225" s="164" t="s">
        <v>399</v>
      </c>
    </row>
    <row r="226" spans="1:65" s="13" customFormat="1">
      <c r="B226" s="182"/>
      <c r="D226" s="183" t="s">
        <v>440</v>
      </c>
      <c r="E226" s="184" t="s">
        <v>1</v>
      </c>
      <c r="F226" s="185" t="s">
        <v>555</v>
      </c>
      <c r="H226" s="186">
        <v>78</v>
      </c>
      <c r="I226" s="187"/>
      <c r="L226" s="182"/>
      <c r="M226" s="188"/>
      <c r="N226" s="189"/>
      <c r="O226" s="189"/>
      <c r="P226" s="189"/>
      <c r="Q226" s="189"/>
      <c r="R226" s="189"/>
      <c r="S226" s="189"/>
      <c r="T226" s="190"/>
      <c r="AT226" s="184" t="s">
        <v>440</v>
      </c>
      <c r="AU226" s="184" t="s">
        <v>82</v>
      </c>
      <c r="AV226" s="13" t="s">
        <v>82</v>
      </c>
      <c r="AW226" s="13" t="s">
        <v>29</v>
      </c>
      <c r="AX226" s="13" t="s">
        <v>72</v>
      </c>
      <c r="AY226" s="184" t="s">
        <v>152</v>
      </c>
    </row>
    <row r="227" spans="1:65" s="14" customFormat="1">
      <c r="B227" s="191"/>
      <c r="D227" s="183" t="s">
        <v>440</v>
      </c>
      <c r="E227" s="192" t="s">
        <v>1</v>
      </c>
      <c r="F227" s="193" t="s">
        <v>448</v>
      </c>
      <c r="H227" s="194">
        <v>78</v>
      </c>
      <c r="I227" s="195"/>
      <c r="L227" s="191"/>
      <c r="M227" s="196"/>
      <c r="N227" s="197"/>
      <c r="O227" s="197"/>
      <c r="P227" s="197"/>
      <c r="Q227" s="197"/>
      <c r="R227" s="197"/>
      <c r="S227" s="197"/>
      <c r="T227" s="198"/>
      <c r="AT227" s="192" t="s">
        <v>440</v>
      </c>
      <c r="AU227" s="192" t="s">
        <v>82</v>
      </c>
      <c r="AV227" s="14" t="s">
        <v>159</v>
      </c>
      <c r="AW227" s="14" t="s">
        <v>29</v>
      </c>
      <c r="AX227" s="14" t="s">
        <v>80</v>
      </c>
      <c r="AY227" s="192" t="s">
        <v>152</v>
      </c>
    </row>
    <row r="228" spans="1:65" s="2" customFormat="1" ht="16.5" customHeight="1">
      <c r="A228" s="34"/>
      <c r="B228" s="151"/>
      <c r="C228" s="166" t="s">
        <v>217</v>
      </c>
      <c r="D228" s="166" t="s">
        <v>169</v>
      </c>
      <c r="E228" s="167" t="s">
        <v>556</v>
      </c>
      <c r="F228" s="168" t="s">
        <v>557</v>
      </c>
      <c r="G228" s="169" t="s">
        <v>188</v>
      </c>
      <c r="H228" s="170">
        <v>156</v>
      </c>
      <c r="I228" s="171"/>
      <c r="J228" s="172">
        <f>ROUND(I228*H228,2)</f>
        <v>0</v>
      </c>
      <c r="K228" s="173"/>
      <c r="L228" s="174"/>
      <c r="M228" s="175" t="s">
        <v>1</v>
      </c>
      <c r="N228" s="176" t="s">
        <v>37</v>
      </c>
      <c r="O228" s="60"/>
      <c r="P228" s="162">
        <f>O228*H228</f>
        <v>0</v>
      </c>
      <c r="Q228" s="162">
        <v>0</v>
      </c>
      <c r="R228" s="162">
        <f>Q228*H228</f>
        <v>0</v>
      </c>
      <c r="S228" s="162">
        <v>0</v>
      </c>
      <c r="T228" s="163">
        <f>S228*H228</f>
        <v>0</v>
      </c>
      <c r="U228" s="34"/>
      <c r="V228" s="34"/>
      <c r="W228" s="34"/>
      <c r="X228" s="34"/>
      <c r="Y228" s="34"/>
      <c r="Z228" s="34"/>
      <c r="AA228" s="34"/>
      <c r="AB228" s="34"/>
      <c r="AC228" s="34"/>
      <c r="AD228" s="34"/>
      <c r="AE228" s="34"/>
      <c r="AR228" s="164" t="s">
        <v>168</v>
      </c>
      <c r="AT228" s="164" t="s">
        <v>169</v>
      </c>
      <c r="AU228" s="164" t="s">
        <v>82</v>
      </c>
      <c r="AY228" s="19" t="s">
        <v>152</v>
      </c>
      <c r="BE228" s="165">
        <f>IF(N228="základní",J228,0)</f>
        <v>0</v>
      </c>
      <c r="BF228" s="165">
        <f>IF(N228="snížená",J228,0)</f>
        <v>0</v>
      </c>
      <c r="BG228" s="165">
        <f>IF(N228="zákl. přenesená",J228,0)</f>
        <v>0</v>
      </c>
      <c r="BH228" s="165">
        <f>IF(N228="sníž. přenesená",J228,0)</f>
        <v>0</v>
      </c>
      <c r="BI228" s="165">
        <f>IF(N228="nulová",J228,0)</f>
        <v>0</v>
      </c>
      <c r="BJ228" s="19" t="s">
        <v>80</v>
      </c>
      <c r="BK228" s="165">
        <f>ROUND(I228*H228,2)</f>
        <v>0</v>
      </c>
      <c r="BL228" s="19" t="s">
        <v>159</v>
      </c>
      <c r="BM228" s="164" t="s">
        <v>280</v>
      </c>
    </row>
    <row r="229" spans="1:65" s="13" customFormat="1">
      <c r="B229" s="182"/>
      <c r="D229" s="183" t="s">
        <v>440</v>
      </c>
      <c r="E229" s="184" t="s">
        <v>1</v>
      </c>
      <c r="F229" s="185" t="s">
        <v>558</v>
      </c>
      <c r="H229" s="186">
        <v>156</v>
      </c>
      <c r="I229" s="187"/>
      <c r="L229" s="182"/>
      <c r="M229" s="188"/>
      <c r="N229" s="189"/>
      <c r="O229" s="189"/>
      <c r="P229" s="189"/>
      <c r="Q229" s="189"/>
      <c r="R229" s="189"/>
      <c r="S229" s="189"/>
      <c r="T229" s="190"/>
      <c r="AT229" s="184" t="s">
        <v>440</v>
      </c>
      <c r="AU229" s="184" t="s">
        <v>82</v>
      </c>
      <c r="AV229" s="13" t="s">
        <v>82</v>
      </c>
      <c r="AW229" s="13" t="s">
        <v>29</v>
      </c>
      <c r="AX229" s="13" t="s">
        <v>72</v>
      </c>
      <c r="AY229" s="184" t="s">
        <v>152</v>
      </c>
    </row>
    <row r="230" spans="1:65" s="14" customFormat="1">
      <c r="B230" s="191"/>
      <c r="D230" s="183" t="s">
        <v>440</v>
      </c>
      <c r="E230" s="192" t="s">
        <v>1</v>
      </c>
      <c r="F230" s="193" t="s">
        <v>448</v>
      </c>
      <c r="H230" s="194">
        <v>156</v>
      </c>
      <c r="I230" s="195"/>
      <c r="L230" s="191"/>
      <c r="M230" s="196"/>
      <c r="N230" s="197"/>
      <c r="O230" s="197"/>
      <c r="P230" s="197"/>
      <c r="Q230" s="197"/>
      <c r="R230" s="197"/>
      <c r="S230" s="197"/>
      <c r="T230" s="198"/>
      <c r="AT230" s="192" t="s">
        <v>440</v>
      </c>
      <c r="AU230" s="192" t="s">
        <v>82</v>
      </c>
      <c r="AV230" s="14" t="s">
        <v>159</v>
      </c>
      <c r="AW230" s="14" t="s">
        <v>29</v>
      </c>
      <c r="AX230" s="14" t="s">
        <v>80</v>
      </c>
      <c r="AY230" s="192" t="s">
        <v>152</v>
      </c>
    </row>
    <row r="231" spans="1:65" s="2" customFormat="1" ht="37.9" customHeight="1">
      <c r="A231" s="34"/>
      <c r="B231" s="151"/>
      <c r="C231" s="152" t="s">
        <v>284</v>
      </c>
      <c r="D231" s="152" t="s">
        <v>155</v>
      </c>
      <c r="E231" s="153" t="s">
        <v>559</v>
      </c>
      <c r="F231" s="154" t="s">
        <v>560</v>
      </c>
      <c r="G231" s="155" t="s">
        <v>554</v>
      </c>
      <c r="H231" s="156">
        <v>52</v>
      </c>
      <c r="I231" s="157"/>
      <c r="J231" s="158">
        <f>ROUND(I231*H231,2)</f>
        <v>0</v>
      </c>
      <c r="K231" s="159"/>
      <c r="L231" s="35"/>
      <c r="M231" s="160" t="s">
        <v>1</v>
      </c>
      <c r="N231" s="161" t="s">
        <v>37</v>
      </c>
      <c r="O231" s="60"/>
      <c r="P231" s="162">
        <f>O231*H231</f>
        <v>0</v>
      </c>
      <c r="Q231" s="162">
        <v>0</v>
      </c>
      <c r="R231" s="162">
        <f>Q231*H231</f>
        <v>0</v>
      </c>
      <c r="S231" s="162">
        <v>0</v>
      </c>
      <c r="T231" s="163">
        <f>S231*H231</f>
        <v>0</v>
      </c>
      <c r="U231" s="34"/>
      <c r="V231" s="34"/>
      <c r="W231" s="34"/>
      <c r="X231" s="34"/>
      <c r="Y231" s="34"/>
      <c r="Z231" s="34"/>
      <c r="AA231" s="34"/>
      <c r="AB231" s="34"/>
      <c r="AC231" s="34"/>
      <c r="AD231" s="34"/>
      <c r="AE231" s="34"/>
      <c r="AR231" s="164" t="s">
        <v>159</v>
      </c>
      <c r="AT231" s="164" t="s">
        <v>155</v>
      </c>
      <c r="AU231" s="164" t="s">
        <v>82</v>
      </c>
      <c r="AY231" s="19" t="s">
        <v>152</v>
      </c>
      <c r="BE231" s="165">
        <f>IF(N231="základní",J231,0)</f>
        <v>0</v>
      </c>
      <c r="BF231" s="165">
        <f>IF(N231="snížená",J231,0)</f>
        <v>0</v>
      </c>
      <c r="BG231" s="165">
        <f>IF(N231="zákl. přenesená",J231,0)</f>
        <v>0</v>
      </c>
      <c r="BH231" s="165">
        <f>IF(N231="sníž. přenesená",J231,0)</f>
        <v>0</v>
      </c>
      <c r="BI231" s="165">
        <f>IF(N231="nulová",J231,0)</f>
        <v>0</v>
      </c>
      <c r="BJ231" s="19" t="s">
        <v>80</v>
      </c>
      <c r="BK231" s="165">
        <f>ROUND(I231*H231,2)</f>
        <v>0</v>
      </c>
      <c r="BL231" s="19" t="s">
        <v>159</v>
      </c>
      <c r="BM231" s="164" t="s">
        <v>283</v>
      </c>
    </row>
    <row r="232" spans="1:65" s="15" customFormat="1">
      <c r="B232" s="199"/>
      <c r="D232" s="183" t="s">
        <v>440</v>
      </c>
      <c r="E232" s="200" t="s">
        <v>1</v>
      </c>
      <c r="F232" s="201" t="s">
        <v>561</v>
      </c>
      <c r="H232" s="200" t="s">
        <v>1</v>
      </c>
      <c r="I232" s="202"/>
      <c r="L232" s="199"/>
      <c r="M232" s="203"/>
      <c r="N232" s="204"/>
      <c r="O232" s="204"/>
      <c r="P232" s="204"/>
      <c r="Q232" s="204"/>
      <c r="R232" s="204"/>
      <c r="S232" s="204"/>
      <c r="T232" s="205"/>
      <c r="AT232" s="200" t="s">
        <v>440</v>
      </c>
      <c r="AU232" s="200" t="s">
        <v>82</v>
      </c>
      <c r="AV232" s="15" t="s">
        <v>80</v>
      </c>
      <c r="AW232" s="15" t="s">
        <v>29</v>
      </c>
      <c r="AX232" s="15" t="s">
        <v>72</v>
      </c>
      <c r="AY232" s="200" t="s">
        <v>152</v>
      </c>
    </row>
    <row r="233" spans="1:65" s="13" customFormat="1">
      <c r="B233" s="182"/>
      <c r="D233" s="183" t="s">
        <v>440</v>
      </c>
      <c r="E233" s="184" t="s">
        <v>1</v>
      </c>
      <c r="F233" s="185" t="s">
        <v>562</v>
      </c>
      <c r="H233" s="186">
        <v>18</v>
      </c>
      <c r="I233" s="187"/>
      <c r="L233" s="182"/>
      <c r="M233" s="188"/>
      <c r="N233" s="189"/>
      <c r="O233" s="189"/>
      <c r="P233" s="189"/>
      <c r="Q233" s="189"/>
      <c r="R233" s="189"/>
      <c r="S233" s="189"/>
      <c r="T233" s="190"/>
      <c r="AT233" s="184" t="s">
        <v>440</v>
      </c>
      <c r="AU233" s="184" t="s">
        <v>82</v>
      </c>
      <c r="AV233" s="13" t="s">
        <v>82</v>
      </c>
      <c r="AW233" s="13" t="s">
        <v>29</v>
      </c>
      <c r="AX233" s="13" t="s">
        <v>72</v>
      </c>
      <c r="AY233" s="184" t="s">
        <v>152</v>
      </c>
    </row>
    <row r="234" spans="1:65" s="13" customFormat="1">
      <c r="B234" s="182"/>
      <c r="D234" s="183" t="s">
        <v>440</v>
      </c>
      <c r="E234" s="184" t="s">
        <v>1</v>
      </c>
      <c r="F234" s="185" t="s">
        <v>563</v>
      </c>
      <c r="H234" s="186">
        <v>34</v>
      </c>
      <c r="I234" s="187"/>
      <c r="L234" s="182"/>
      <c r="M234" s="188"/>
      <c r="N234" s="189"/>
      <c r="O234" s="189"/>
      <c r="P234" s="189"/>
      <c r="Q234" s="189"/>
      <c r="R234" s="189"/>
      <c r="S234" s="189"/>
      <c r="T234" s="190"/>
      <c r="AT234" s="184" t="s">
        <v>440</v>
      </c>
      <c r="AU234" s="184" t="s">
        <v>82</v>
      </c>
      <c r="AV234" s="13" t="s">
        <v>82</v>
      </c>
      <c r="AW234" s="13" t="s">
        <v>29</v>
      </c>
      <c r="AX234" s="13" t="s">
        <v>72</v>
      </c>
      <c r="AY234" s="184" t="s">
        <v>152</v>
      </c>
    </row>
    <row r="235" spans="1:65" s="14" customFormat="1">
      <c r="B235" s="191"/>
      <c r="D235" s="183" t="s">
        <v>440</v>
      </c>
      <c r="E235" s="192" t="s">
        <v>1</v>
      </c>
      <c r="F235" s="193" t="s">
        <v>448</v>
      </c>
      <c r="H235" s="194">
        <v>52</v>
      </c>
      <c r="I235" s="195"/>
      <c r="L235" s="191"/>
      <c r="M235" s="196"/>
      <c r="N235" s="197"/>
      <c r="O235" s="197"/>
      <c r="P235" s="197"/>
      <c r="Q235" s="197"/>
      <c r="R235" s="197"/>
      <c r="S235" s="197"/>
      <c r="T235" s="198"/>
      <c r="AT235" s="192" t="s">
        <v>440</v>
      </c>
      <c r="AU235" s="192" t="s">
        <v>82</v>
      </c>
      <c r="AV235" s="14" t="s">
        <v>159</v>
      </c>
      <c r="AW235" s="14" t="s">
        <v>29</v>
      </c>
      <c r="AX235" s="14" t="s">
        <v>80</v>
      </c>
      <c r="AY235" s="192" t="s">
        <v>152</v>
      </c>
    </row>
    <row r="236" spans="1:65" s="2" customFormat="1" ht="66.75" customHeight="1">
      <c r="A236" s="34"/>
      <c r="B236" s="151"/>
      <c r="C236" s="152" t="s">
        <v>221</v>
      </c>
      <c r="D236" s="152" t="s">
        <v>155</v>
      </c>
      <c r="E236" s="153" t="s">
        <v>564</v>
      </c>
      <c r="F236" s="154" t="s">
        <v>565</v>
      </c>
      <c r="G236" s="155" t="s">
        <v>439</v>
      </c>
      <c r="H236" s="156">
        <v>1.855</v>
      </c>
      <c r="I236" s="157"/>
      <c r="J236" s="158">
        <f>ROUND(I236*H236,2)</f>
        <v>0</v>
      </c>
      <c r="K236" s="159"/>
      <c r="L236" s="35"/>
      <c r="M236" s="160" t="s">
        <v>1</v>
      </c>
      <c r="N236" s="161" t="s">
        <v>37</v>
      </c>
      <c r="O236" s="60"/>
      <c r="P236" s="162">
        <f>O236*H236</f>
        <v>0</v>
      </c>
      <c r="Q236" s="162">
        <v>0</v>
      </c>
      <c r="R236" s="162">
        <f>Q236*H236</f>
        <v>0</v>
      </c>
      <c r="S236" s="162">
        <v>0</v>
      </c>
      <c r="T236" s="163">
        <f>S236*H236</f>
        <v>0</v>
      </c>
      <c r="U236" s="34"/>
      <c r="V236" s="34"/>
      <c r="W236" s="34"/>
      <c r="X236" s="34"/>
      <c r="Y236" s="34"/>
      <c r="Z236" s="34"/>
      <c r="AA236" s="34"/>
      <c r="AB236" s="34"/>
      <c r="AC236" s="34"/>
      <c r="AD236" s="34"/>
      <c r="AE236" s="34"/>
      <c r="AR236" s="164" t="s">
        <v>159</v>
      </c>
      <c r="AT236" s="164" t="s">
        <v>155</v>
      </c>
      <c r="AU236" s="164" t="s">
        <v>82</v>
      </c>
      <c r="AY236" s="19" t="s">
        <v>152</v>
      </c>
      <c r="BE236" s="165">
        <f>IF(N236="základní",J236,0)</f>
        <v>0</v>
      </c>
      <c r="BF236" s="165">
        <f>IF(N236="snížená",J236,0)</f>
        <v>0</v>
      </c>
      <c r="BG236" s="165">
        <f>IF(N236="zákl. přenesená",J236,0)</f>
        <v>0</v>
      </c>
      <c r="BH236" s="165">
        <f>IF(N236="sníž. přenesená",J236,0)</f>
        <v>0</v>
      </c>
      <c r="BI236" s="165">
        <f>IF(N236="nulová",J236,0)</f>
        <v>0</v>
      </c>
      <c r="BJ236" s="19" t="s">
        <v>80</v>
      </c>
      <c r="BK236" s="165">
        <f>ROUND(I236*H236,2)</f>
        <v>0</v>
      </c>
      <c r="BL236" s="19" t="s">
        <v>159</v>
      </c>
      <c r="BM236" s="164" t="s">
        <v>287</v>
      </c>
    </row>
    <row r="237" spans="1:65" s="2" customFormat="1" ht="66.75" customHeight="1">
      <c r="A237" s="34"/>
      <c r="B237" s="151"/>
      <c r="C237" s="152" t="s">
        <v>291</v>
      </c>
      <c r="D237" s="152" t="s">
        <v>155</v>
      </c>
      <c r="E237" s="153" t="s">
        <v>566</v>
      </c>
      <c r="F237" s="154" t="s">
        <v>567</v>
      </c>
      <c r="G237" s="155" t="s">
        <v>439</v>
      </c>
      <c r="H237" s="156">
        <v>4.38</v>
      </c>
      <c r="I237" s="157"/>
      <c r="J237" s="158">
        <f>ROUND(I237*H237,2)</f>
        <v>0</v>
      </c>
      <c r="K237" s="159"/>
      <c r="L237" s="35"/>
      <c r="M237" s="160" t="s">
        <v>1</v>
      </c>
      <c r="N237" s="161" t="s">
        <v>37</v>
      </c>
      <c r="O237" s="60"/>
      <c r="P237" s="162">
        <f>O237*H237</f>
        <v>0</v>
      </c>
      <c r="Q237" s="162">
        <v>0</v>
      </c>
      <c r="R237" s="162">
        <f>Q237*H237</f>
        <v>0</v>
      </c>
      <c r="S237" s="162">
        <v>0</v>
      </c>
      <c r="T237" s="163">
        <f>S237*H237</f>
        <v>0</v>
      </c>
      <c r="U237" s="34"/>
      <c r="V237" s="34"/>
      <c r="W237" s="34"/>
      <c r="X237" s="34"/>
      <c r="Y237" s="34"/>
      <c r="Z237" s="34"/>
      <c r="AA237" s="34"/>
      <c r="AB237" s="34"/>
      <c r="AC237" s="34"/>
      <c r="AD237" s="34"/>
      <c r="AE237" s="34"/>
      <c r="AR237" s="164" t="s">
        <v>159</v>
      </c>
      <c r="AT237" s="164" t="s">
        <v>155</v>
      </c>
      <c r="AU237" s="164" t="s">
        <v>82</v>
      </c>
      <c r="AY237" s="19" t="s">
        <v>152</v>
      </c>
      <c r="BE237" s="165">
        <f>IF(N237="základní",J237,0)</f>
        <v>0</v>
      </c>
      <c r="BF237" s="165">
        <f>IF(N237="snížená",J237,0)</f>
        <v>0</v>
      </c>
      <c r="BG237" s="165">
        <f>IF(N237="zákl. přenesená",J237,0)</f>
        <v>0</v>
      </c>
      <c r="BH237" s="165">
        <f>IF(N237="sníž. přenesená",J237,0)</f>
        <v>0</v>
      </c>
      <c r="BI237" s="165">
        <f>IF(N237="nulová",J237,0)</f>
        <v>0</v>
      </c>
      <c r="BJ237" s="19" t="s">
        <v>80</v>
      </c>
      <c r="BK237" s="165">
        <f>ROUND(I237*H237,2)</f>
        <v>0</v>
      </c>
      <c r="BL237" s="19" t="s">
        <v>159</v>
      </c>
      <c r="BM237" s="164" t="s">
        <v>290</v>
      </c>
    </row>
    <row r="238" spans="1:65" s="13" customFormat="1">
      <c r="B238" s="182"/>
      <c r="D238" s="183" t="s">
        <v>440</v>
      </c>
      <c r="E238" s="184" t="s">
        <v>1</v>
      </c>
      <c r="F238" s="185" t="s">
        <v>568</v>
      </c>
      <c r="H238" s="186">
        <v>0.54400000000000004</v>
      </c>
      <c r="I238" s="187"/>
      <c r="L238" s="182"/>
      <c r="M238" s="188"/>
      <c r="N238" s="189"/>
      <c r="O238" s="189"/>
      <c r="P238" s="189"/>
      <c r="Q238" s="189"/>
      <c r="R238" s="189"/>
      <c r="S238" s="189"/>
      <c r="T238" s="190"/>
      <c r="AT238" s="184" t="s">
        <v>440</v>
      </c>
      <c r="AU238" s="184" t="s">
        <v>82</v>
      </c>
      <c r="AV238" s="13" t="s">
        <v>82</v>
      </c>
      <c r="AW238" s="13" t="s">
        <v>29</v>
      </c>
      <c r="AX238" s="13" t="s">
        <v>72</v>
      </c>
      <c r="AY238" s="184" t="s">
        <v>152</v>
      </c>
    </row>
    <row r="239" spans="1:65" s="13" customFormat="1">
      <c r="B239" s="182"/>
      <c r="D239" s="183" t="s">
        <v>440</v>
      </c>
      <c r="E239" s="184" t="s">
        <v>1</v>
      </c>
      <c r="F239" s="185" t="s">
        <v>569</v>
      </c>
      <c r="H239" s="186">
        <v>0.34200000000000003</v>
      </c>
      <c r="I239" s="187"/>
      <c r="L239" s="182"/>
      <c r="M239" s="188"/>
      <c r="N239" s="189"/>
      <c r="O239" s="189"/>
      <c r="P239" s="189"/>
      <c r="Q239" s="189"/>
      <c r="R239" s="189"/>
      <c r="S239" s="189"/>
      <c r="T239" s="190"/>
      <c r="AT239" s="184" t="s">
        <v>440</v>
      </c>
      <c r="AU239" s="184" t="s">
        <v>82</v>
      </c>
      <c r="AV239" s="13" t="s">
        <v>82</v>
      </c>
      <c r="AW239" s="13" t="s">
        <v>29</v>
      </c>
      <c r="AX239" s="13" t="s">
        <v>72</v>
      </c>
      <c r="AY239" s="184" t="s">
        <v>152</v>
      </c>
    </row>
    <row r="240" spans="1:65" s="13" customFormat="1">
      <c r="B240" s="182"/>
      <c r="D240" s="183" t="s">
        <v>440</v>
      </c>
      <c r="E240" s="184" t="s">
        <v>1</v>
      </c>
      <c r="F240" s="185" t="s">
        <v>570</v>
      </c>
      <c r="H240" s="186">
        <v>1.0369999999999999</v>
      </c>
      <c r="I240" s="187"/>
      <c r="L240" s="182"/>
      <c r="M240" s="188"/>
      <c r="N240" s="189"/>
      <c r="O240" s="189"/>
      <c r="P240" s="189"/>
      <c r="Q240" s="189"/>
      <c r="R240" s="189"/>
      <c r="S240" s="189"/>
      <c r="T240" s="190"/>
      <c r="AT240" s="184" t="s">
        <v>440</v>
      </c>
      <c r="AU240" s="184" t="s">
        <v>82</v>
      </c>
      <c r="AV240" s="13" t="s">
        <v>82</v>
      </c>
      <c r="AW240" s="13" t="s">
        <v>29</v>
      </c>
      <c r="AX240" s="13" t="s">
        <v>72</v>
      </c>
      <c r="AY240" s="184" t="s">
        <v>152</v>
      </c>
    </row>
    <row r="241" spans="1:65" s="13" customFormat="1">
      <c r="B241" s="182"/>
      <c r="D241" s="183" t="s">
        <v>440</v>
      </c>
      <c r="E241" s="184" t="s">
        <v>1</v>
      </c>
      <c r="F241" s="185" t="s">
        <v>571</v>
      </c>
      <c r="H241" s="186">
        <v>0.84099999999999997</v>
      </c>
      <c r="I241" s="187"/>
      <c r="L241" s="182"/>
      <c r="M241" s="188"/>
      <c r="N241" s="189"/>
      <c r="O241" s="189"/>
      <c r="P241" s="189"/>
      <c r="Q241" s="189"/>
      <c r="R241" s="189"/>
      <c r="S241" s="189"/>
      <c r="T241" s="190"/>
      <c r="AT241" s="184" t="s">
        <v>440</v>
      </c>
      <c r="AU241" s="184" t="s">
        <v>82</v>
      </c>
      <c r="AV241" s="13" t="s">
        <v>82</v>
      </c>
      <c r="AW241" s="13" t="s">
        <v>29</v>
      </c>
      <c r="AX241" s="13" t="s">
        <v>72</v>
      </c>
      <c r="AY241" s="184" t="s">
        <v>152</v>
      </c>
    </row>
    <row r="242" spans="1:65" s="13" customFormat="1">
      <c r="B242" s="182"/>
      <c r="D242" s="183" t="s">
        <v>440</v>
      </c>
      <c r="E242" s="184" t="s">
        <v>1</v>
      </c>
      <c r="F242" s="185" t="s">
        <v>572</v>
      </c>
      <c r="H242" s="186">
        <v>1.117</v>
      </c>
      <c r="I242" s="187"/>
      <c r="L242" s="182"/>
      <c r="M242" s="188"/>
      <c r="N242" s="189"/>
      <c r="O242" s="189"/>
      <c r="P242" s="189"/>
      <c r="Q242" s="189"/>
      <c r="R242" s="189"/>
      <c r="S242" s="189"/>
      <c r="T242" s="190"/>
      <c r="AT242" s="184" t="s">
        <v>440</v>
      </c>
      <c r="AU242" s="184" t="s">
        <v>82</v>
      </c>
      <c r="AV242" s="13" t="s">
        <v>82</v>
      </c>
      <c r="AW242" s="13" t="s">
        <v>29</v>
      </c>
      <c r="AX242" s="13" t="s">
        <v>72</v>
      </c>
      <c r="AY242" s="184" t="s">
        <v>152</v>
      </c>
    </row>
    <row r="243" spans="1:65" s="13" customFormat="1">
      <c r="B243" s="182"/>
      <c r="D243" s="183" t="s">
        <v>440</v>
      </c>
      <c r="E243" s="184" t="s">
        <v>1</v>
      </c>
      <c r="F243" s="185" t="s">
        <v>573</v>
      </c>
      <c r="H243" s="186">
        <v>0.44900000000000001</v>
      </c>
      <c r="I243" s="187"/>
      <c r="L243" s="182"/>
      <c r="M243" s="188"/>
      <c r="N243" s="189"/>
      <c r="O243" s="189"/>
      <c r="P243" s="189"/>
      <c r="Q243" s="189"/>
      <c r="R243" s="189"/>
      <c r="S243" s="189"/>
      <c r="T243" s="190"/>
      <c r="AT243" s="184" t="s">
        <v>440</v>
      </c>
      <c r="AU243" s="184" t="s">
        <v>82</v>
      </c>
      <c r="AV243" s="13" t="s">
        <v>82</v>
      </c>
      <c r="AW243" s="13" t="s">
        <v>29</v>
      </c>
      <c r="AX243" s="13" t="s">
        <v>72</v>
      </c>
      <c r="AY243" s="184" t="s">
        <v>152</v>
      </c>
    </row>
    <row r="244" spans="1:65" s="13" customFormat="1">
      <c r="B244" s="182"/>
      <c r="D244" s="183" t="s">
        <v>440</v>
      </c>
      <c r="E244" s="184" t="s">
        <v>1</v>
      </c>
      <c r="F244" s="185" t="s">
        <v>447</v>
      </c>
      <c r="H244" s="186">
        <v>0.05</v>
      </c>
      <c r="I244" s="187"/>
      <c r="L244" s="182"/>
      <c r="M244" s="188"/>
      <c r="N244" s="189"/>
      <c r="O244" s="189"/>
      <c r="P244" s="189"/>
      <c r="Q244" s="189"/>
      <c r="R244" s="189"/>
      <c r="S244" s="189"/>
      <c r="T244" s="190"/>
      <c r="AT244" s="184" t="s">
        <v>440</v>
      </c>
      <c r="AU244" s="184" t="s">
        <v>82</v>
      </c>
      <c r="AV244" s="13" t="s">
        <v>82</v>
      </c>
      <c r="AW244" s="13" t="s">
        <v>29</v>
      </c>
      <c r="AX244" s="13" t="s">
        <v>72</v>
      </c>
      <c r="AY244" s="184" t="s">
        <v>152</v>
      </c>
    </row>
    <row r="245" spans="1:65" s="14" customFormat="1">
      <c r="B245" s="191"/>
      <c r="D245" s="183" t="s">
        <v>440</v>
      </c>
      <c r="E245" s="192" t="s">
        <v>1</v>
      </c>
      <c r="F245" s="193" t="s">
        <v>448</v>
      </c>
      <c r="H245" s="194">
        <v>4.38</v>
      </c>
      <c r="I245" s="195"/>
      <c r="L245" s="191"/>
      <c r="M245" s="196"/>
      <c r="N245" s="197"/>
      <c r="O245" s="197"/>
      <c r="P245" s="197"/>
      <c r="Q245" s="197"/>
      <c r="R245" s="197"/>
      <c r="S245" s="197"/>
      <c r="T245" s="198"/>
      <c r="AT245" s="192" t="s">
        <v>440</v>
      </c>
      <c r="AU245" s="192" t="s">
        <v>82</v>
      </c>
      <c r="AV245" s="14" t="s">
        <v>159</v>
      </c>
      <c r="AW245" s="14" t="s">
        <v>29</v>
      </c>
      <c r="AX245" s="14" t="s">
        <v>80</v>
      </c>
      <c r="AY245" s="192" t="s">
        <v>152</v>
      </c>
    </row>
    <row r="246" spans="1:65" s="2" customFormat="1" ht="66.75" customHeight="1">
      <c r="A246" s="34"/>
      <c r="B246" s="151"/>
      <c r="C246" s="152" t="s">
        <v>224</v>
      </c>
      <c r="D246" s="152" t="s">
        <v>155</v>
      </c>
      <c r="E246" s="153" t="s">
        <v>574</v>
      </c>
      <c r="F246" s="154" t="s">
        <v>575</v>
      </c>
      <c r="G246" s="155" t="s">
        <v>176</v>
      </c>
      <c r="H246" s="156">
        <v>307.94</v>
      </c>
      <c r="I246" s="157"/>
      <c r="J246" s="158">
        <f>ROUND(I246*H246,2)</f>
        <v>0</v>
      </c>
      <c r="K246" s="159"/>
      <c r="L246" s="35"/>
      <c r="M246" s="160" t="s">
        <v>1</v>
      </c>
      <c r="N246" s="161" t="s">
        <v>37</v>
      </c>
      <c r="O246" s="60"/>
      <c r="P246" s="162">
        <f>O246*H246</f>
        <v>0</v>
      </c>
      <c r="Q246" s="162">
        <v>0</v>
      </c>
      <c r="R246" s="162">
        <f>Q246*H246</f>
        <v>0</v>
      </c>
      <c r="S246" s="162">
        <v>0</v>
      </c>
      <c r="T246" s="163">
        <f>S246*H246</f>
        <v>0</v>
      </c>
      <c r="U246" s="34"/>
      <c r="V246" s="34"/>
      <c r="W246" s="34"/>
      <c r="X246" s="34"/>
      <c r="Y246" s="34"/>
      <c r="Z246" s="34"/>
      <c r="AA246" s="34"/>
      <c r="AB246" s="34"/>
      <c r="AC246" s="34"/>
      <c r="AD246" s="34"/>
      <c r="AE246" s="34"/>
      <c r="AR246" s="164" t="s">
        <v>159</v>
      </c>
      <c r="AT246" s="164" t="s">
        <v>155</v>
      </c>
      <c r="AU246" s="164" t="s">
        <v>82</v>
      </c>
      <c r="AY246" s="19" t="s">
        <v>152</v>
      </c>
      <c r="BE246" s="165">
        <f>IF(N246="základní",J246,0)</f>
        <v>0</v>
      </c>
      <c r="BF246" s="165">
        <f>IF(N246="snížená",J246,0)</f>
        <v>0</v>
      </c>
      <c r="BG246" s="165">
        <f>IF(N246="zákl. přenesená",J246,0)</f>
        <v>0</v>
      </c>
      <c r="BH246" s="165">
        <f>IF(N246="sníž. přenesená",J246,0)</f>
        <v>0</v>
      </c>
      <c r="BI246" s="165">
        <f>IF(N246="nulová",J246,0)</f>
        <v>0</v>
      </c>
      <c r="BJ246" s="19" t="s">
        <v>80</v>
      </c>
      <c r="BK246" s="165">
        <f>ROUND(I246*H246,2)</f>
        <v>0</v>
      </c>
      <c r="BL246" s="19" t="s">
        <v>159</v>
      </c>
      <c r="BM246" s="164" t="s">
        <v>294</v>
      </c>
    </row>
    <row r="247" spans="1:65" s="13" customFormat="1">
      <c r="B247" s="182"/>
      <c r="D247" s="183" t="s">
        <v>440</v>
      </c>
      <c r="E247" s="184" t="s">
        <v>1</v>
      </c>
      <c r="F247" s="185" t="s">
        <v>451</v>
      </c>
      <c r="H247" s="186">
        <v>199.4</v>
      </c>
      <c r="I247" s="187"/>
      <c r="L247" s="182"/>
      <c r="M247" s="188"/>
      <c r="N247" s="189"/>
      <c r="O247" s="189"/>
      <c r="P247" s="189"/>
      <c r="Q247" s="189"/>
      <c r="R247" s="189"/>
      <c r="S247" s="189"/>
      <c r="T247" s="190"/>
      <c r="AT247" s="184" t="s">
        <v>440</v>
      </c>
      <c r="AU247" s="184" t="s">
        <v>82</v>
      </c>
      <c r="AV247" s="13" t="s">
        <v>82</v>
      </c>
      <c r="AW247" s="13" t="s">
        <v>29</v>
      </c>
      <c r="AX247" s="13" t="s">
        <v>72</v>
      </c>
      <c r="AY247" s="184" t="s">
        <v>152</v>
      </c>
    </row>
    <row r="248" spans="1:65" s="13" customFormat="1">
      <c r="B248" s="182"/>
      <c r="D248" s="183" t="s">
        <v>440</v>
      </c>
      <c r="E248" s="184" t="s">
        <v>1</v>
      </c>
      <c r="F248" s="185" t="s">
        <v>452</v>
      </c>
      <c r="H248" s="186">
        <v>43.75</v>
      </c>
      <c r="I248" s="187"/>
      <c r="L248" s="182"/>
      <c r="M248" s="188"/>
      <c r="N248" s="189"/>
      <c r="O248" s="189"/>
      <c r="P248" s="189"/>
      <c r="Q248" s="189"/>
      <c r="R248" s="189"/>
      <c r="S248" s="189"/>
      <c r="T248" s="190"/>
      <c r="AT248" s="184" t="s">
        <v>440</v>
      </c>
      <c r="AU248" s="184" t="s">
        <v>82</v>
      </c>
      <c r="AV248" s="13" t="s">
        <v>82</v>
      </c>
      <c r="AW248" s="13" t="s">
        <v>29</v>
      </c>
      <c r="AX248" s="13" t="s">
        <v>72</v>
      </c>
      <c r="AY248" s="184" t="s">
        <v>152</v>
      </c>
    </row>
    <row r="249" spans="1:65" s="13" customFormat="1">
      <c r="B249" s="182"/>
      <c r="D249" s="183" t="s">
        <v>440</v>
      </c>
      <c r="E249" s="184" t="s">
        <v>1</v>
      </c>
      <c r="F249" s="185" t="s">
        <v>453</v>
      </c>
      <c r="H249" s="186">
        <v>64.790000000000006</v>
      </c>
      <c r="I249" s="187"/>
      <c r="L249" s="182"/>
      <c r="M249" s="188"/>
      <c r="N249" s="189"/>
      <c r="O249" s="189"/>
      <c r="P249" s="189"/>
      <c r="Q249" s="189"/>
      <c r="R249" s="189"/>
      <c r="S249" s="189"/>
      <c r="T249" s="190"/>
      <c r="AT249" s="184" t="s">
        <v>440</v>
      </c>
      <c r="AU249" s="184" t="s">
        <v>82</v>
      </c>
      <c r="AV249" s="13" t="s">
        <v>82</v>
      </c>
      <c r="AW249" s="13" t="s">
        <v>29</v>
      </c>
      <c r="AX249" s="13" t="s">
        <v>72</v>
      </c>
      <c r="AY249" s="184" t="s">
        <v>152</v>
      </c>
    </row>
    <row r="250" spans="1:65" s="14" customFormat="1">
      <c r="B250" s="191"/>
      <c r="D250" s="183" t="s">
        <v>440</v>
      </c>
      <c r="E250" s="192" t="s">
        <v>1</v>
      </c>
      <c r="F250" s="193" t="s">
        <v>448</v>
      </c>
      <c r="H250" s="194">
        <v>307.94</v>
      </c>
      <c r="I250" s="195"/>
      <c r="L250" s="191"/>
      <c r="M250" s="196"/>
      <c r="N250" s="197"/>
      <c r="O250" s="197"/>
      <c r="P250" s="197"/>
      <c r="Q250" s="197"/>
      <c r="R250" s="197"/>
      <c r="S250" s="197"/>
      <c r="T250" s="198"/>
      <c r="AT250" s="192" t="s">
        <v>440</v>
      </c>
      <c r="AU250" s="192" t="s">
        <v>82</v>
      </c>
      <c r="AV250" s="14" t="s">
        <v>159</v>
      </c>
      <c r="AW250" s="14" t="s">
        <v>29</v>
      </c>
      <c r="AX250" s="14" t="s">
        <v>80</v>
      </c>
      <c r="AY250" s="192" t="s">
        <v>152</v>
      </c>
    </row>
    <row r="251" spans="1:65" s="2" customFormat="1" ht="66.75" customHeight="1">
      <c r="A251" s="34"/>
      <c r="B251" s="151"/>
      <c r="C251" s="152" t="s">
        <v>298</v>
      </c>
      <c r="D251" s="152" t="s">
        <v>155</v>
      </c>
      <c r="E251" s="153" t="s">
        <v>576</v>
      </c>
      <c r="F251" s="154" t="s">
        <v>577</v>
      </c>
      <c r="G251" s="155" t="s">
        <v>176</v>
      </c>
      <c r="H251" s="156">
        <v>615.88</v>
      </c>
      <c r="I251" s="157"/>
      <c r="J251" s="158">
        <f>ROUND(I251*H251,2)</f>
        <v>0</v>
      </c>
      <c r="K251" s="159"/>
      <c r="L251" s="35"/>
      <c r="M251" s="160" t="s">
        <v>1</v>
      </c>
      <c r="N251" s="161" t="s">
        <v>37</v>
      </c>
      <c r="O251" s="60"/>
      <c r="P251" s="162">
        <f>O251*H251</f>
        <v>0</v>
      </c>
      <c r="Q251" s="162">
        <v>0</v>
      </c>
      <c r="R251" s="162">
        <f>Q251*H251</f>
        <v>0</v>
      </c>
      <c r="S251" s="162">
        <v>0</v>
      </c>
      <c r="T251" s="163">
        <f>S251*H251</f>
        <v>0</v>
      </c>
      <c r="U251" s="34"/>
      <c r="V251" s="34"/>
      <c r="W251" s="34"/>
      <c r="X251" s="34"/>
      <c r="Y251" s="34"/>
      <c r="Z251" s="34"/>
      <c r="AA251" s="34"/>
      <c r="AB251" s="34"/>
      <c r="AC251" s="34"/>
      <c r="AD251" s="34"/>
      <c r="AE251" s="34"/>
      <c r="AR251" s="164" t="s">
        <v>159</v>
      </c>
      <c r="AT251" s="164" t="s">
        <v>155</v>
      </c>
      <c r="AU251" s="164" t="s">
        <v>82</v>
      </c>
      <c r="AY251" s="19" t="s">
        <v>152</v>
      </c>
      <c r="BE251" s="165">
        <f>IF(N251="základní",J251,0)</f>
        <v>0</v>
      </c>
      <c r="BF251" s="165">
        <f>IF(N251="snížená",J251,0)</f>
        <v>0</v>
      </c>
      <c r="BG251" s="165">
        <f>IF(N251="zákl. přenesená",J251,0)</f>
        <v>0</v>
      </c>
      <c r="BH251" s="165">
        <f>IF(N251="sníž. přenesená",J251,0)</f>
        <v>0</v>
      </c>
      <c r="BI251" s="165">
        <f>IF(N251="nulová",J251,0)</f>
        <v>0</v>
      </c>
      <c r="BJ251" s="19" t="s">
        <v>80</v>
      </c>
      <c r="BK251" s="165">
        <f>ROUND(I251*H251,2)</f>
        <v>0</v>
      </c>
      <c r="BL251" s="19" t="s">
        <v>159</v>
      </c>
      <c r="BM251" s="164" t="s">
        <v>297</v>
      </c>
    </row>
    <row r="252" spans="1:65" s="13" customFormat="1">
      <c r="B252" s="182"/>
      <c r="D252" s="183" t="s">
        <v>440</v>
      </c>
      <c r="E252" s="184" t="s">
        <v>1</v>
      </c>
      <c r="F252" s="185" t="s">
        <v>578</v>
      </c>
      <c r="H252" s="186">
        <v>398.8</v>
      </c>
      <c r="I252" s="187"/>
      <c r="L252" s="182"/>
      <c r="M252" s="188"/>
      <c r="N252" s="189"/>
      <c r="O252" s="189"/>
      <c r="P252" s="189"/>
      <c r="Q252" s="189"/>
      <c r="R252" s="189"/>
      <c r="S252" s="189"/>
      <c r="T252" s="190"/>
      <c r="AT252" s="184" t="s">
        <v>440</v>
      </c>
      <c r="AU252" s="184" t="s">
        <v>82</v>
      </c>
      <c r="AV252" s="13" t="s">
        <v>82</v>
      </c>
      <c r="AW252" s="13" t="s">
        <v>29</v>
      </c>
      <c r="AX252" s="13" t="s">
        <v>72</v>
      </c>
      <c r="AY252" s="184" t="s">
        <v>152</v>
      </c>
    </row>
    <row r="253" spans="1:65" s="13" customFormat="1">
      <c r="B253" s="182"/>
      <c r="D253" s="183" t="s">
        <v>440</v>
      </c>
      <c r="E253" s="184" t="s">
        <v>1</v>
      </c>
      <c r="F253" s="185" t="s">
        <v>579</v>
      </c>
      <c r="H253" s="186">
        <v>87.5</v>
      </c>
      <c r="I253" s="187"/>
      <c r="L253" s="182"/>
      <c r="M253" s="188"/>
      <c r="N253" s="189"/>
      <c r="O253" s="189"/>
      <c r="P253" s="189"/>
      <c r="Q253" s="189"/>
      <c r="R253" s="189"/>
      <c r="S253" s="189"/>
      <c r="T253" s="190"/>
      <c r="AT253" s="184" t="s">
        <v>440</v>
      </c>
      <c r="AU253" s="184" t="s">
        <v>82</v>
      </c>
      <c r="AV253" s="13" t="s">
        <v>82</v>
      </c>
      <c r="AW253" s="13" t="s">
        <v>29</v>
      </c>
      <c r="AX253" s="13" t="s">
        <v>72</v>
      </c>
      <c r="AY253" s="184" t="s">
        <v>152</v>
      </c>
    </row>
    <row r="254" spans="1:65" s="13" customFormat="1">
      <c r="B254" s="182"/>
      <c r="D254" s="183" t="s">
        <v>440</v>
      </c>
      <c r="E254" s="184" t="s">
        <v>1</v>
      </c>
      <c r="F254" s="185" t="s">
        <v>580</v>
      </c>
      <c r="H254" s="186">
        <v>129.58000000000001</v>
      </c>
      <c r="I254" s="187"/>
      <c r="L254" s="182"/>
      <c r="M254" s="188"/>
      <c r="N254" s="189"/>
      <c r="O254" s="189"/>
      <c r="P254" s="189"/>
      <c r="Q254" s="189"/>
      <c r="R254" s="189"/>
      <c r="S254" s="189"/>
      <c r="T254" s="190"/>
      <c r="AT254" s="184" t="s">
        <v>440</v>
      </c>
      <c r="AU254" s="184" t="s">
        <v>82</v>
      </c>
      <c r="AV254" s="13" t="s">
        <v>82</v>
      </c>
      <c r="AW254" s="13" t="s">
        <v>29</v>
      </c>
      <c r="AX254" s="13" t="s">
        <v>72</v>
      </c>
      <c r="AY254" s="184" t="s">
        <v>152</v>
      </c>
    </row>
    <row r="255" spans="1:65" s="14" customFormat="1">
      <c r="B255" s="191"/>
      <c r="D255" s="183" t="s">
        <v>440</v>
      </c>
      <c r="E255" s="192" t="s">
        <v>1</v>
      </c>
      <c r="F255" s="193" t="s">
        <v>448</v>
      </c>
      <c r="H255" s="194">
        <v>615.88</v>
      </c>
      <c r="I255" s="195"/>
      <c r="L255" s="191"/>
      <c r="M255" s="196"/>
      <c r="N255" s="197"/>
      <c r="O255" s="197"/>
      <c r="P255" s="197"/>
      <c r="Q255" s="197"/>
      <c r="R255" s="197"/>
      <c r="S255" s="197"/>
      <c r="T255" s="198"/>
      <c r="AT255" s="192" t="s">
        <v>440</v>
      </c>
      <c r="AU255" s="192" t="s">
        <v>82</v>
      </c>
      <c r="AV255" s="14" t="s">
        <v>159</v>
      </c>
      <c r="AW255" s="14" t="s">
        <v>29</v>
      </c>
      <c r="AX255" s="14" t="s">
        <v>80</v>
      </c>
      <c r="AY255" s="192" t="s">
        <v>152</v>
      </c>
    </row>
    <row r="256" spans="1:65" s="2" customFormat="1" ht="33" customHeight="1">
      <c r="A256" s="34"/>
      <c r="B256" s="151"/>
      <c r="C256" s="152" t="s">
        <v>229</v>
      </c>
      <c r="D256" s="152" t="s">
        <v>155</v>
      </c>
      <c r="E256" s="153" t="s">
        <v>581</v>
      </c>
      <c r="F256" s="154" t="s">
        <v>582</v>
      </c>
      <c r="G256" s="155" t="s">
        <v>439</v>
      </c>
      <c r="H256" s="156">
        <v>1.855</v>
      </c>
      <c r="I256" s="157"/>
      <c r="J256" s="158">
        <f>ROUND(I256*H256,2)</f>
        <v>0</v>
      </c>
      <c r="K256" s="159"/>
      <c r="L256" s="35"/>
      <c r="M256" s="160" t="s">
        <v>1</v>
      </c>
      <c r="N256" s="161" t="s">
        <v>37</v>
      </c>
      <c r="O256" s="60"/>
      <c r="P256" s="162">
        <f>O256*H256</f>
        <v>0</v>
      </c>
      <c r="Q256" s="162">
        <v>0</v>
      </c>
      <c r="R256" s="162">
        <f>Q256*H256</f>
        <v>0</v>
      </c>
      <c r="S256" s="162">
        <v>0</v>
      </c>
      <c r="T256" s="163">
        <f>S256*H256</f>
        <v>0</v>
      </c>
      <c r="U256" s="34"/>
      <c r="V256" s="34"/>
      <c r="W256" s="34"/>
      <c r="X256" s="34"/>
      <c r="Y256" s="34"/>
      <c r="Z256" s="34"/>
      <c r="AA256" s="34"/>
      <c r="AB256" s="34"/>
      <c r="AC256" s="34"/>
      <c r="AD256" s="34"/>
      <c r="AE256" s="34"/>
      <c r="AR256" s="164" t="s">
        <v>159</v>
      </c>
      <c r="AT256" s="164" t="s">
        <v>155</v>
      </c>
      <c r="AU256" s="164" t="s">
        <v>82</v>
      </c>
      <c r="AY256" s="19" t="s">
        <v>152</v>
      </c>
      <c r="BE256" s="165">
        <f>IF(N256="základní",J256,0)</f>
        <v>0</v>
      </c>
      <c r="BF256" s="165">
        <f>IF(N256="snížená",J256,0)</f>
        <v>0</v>
      </c>
      <c r="BG256" s="165">
        <f>IF(N256="zákl. přenesená",J256,0)</f>
        <v>0</v>
      </c>
      <c r="BH256" s="165">
        <f>IF(N256="sníž. přenesená",J256,0)</f>
        <v>0</v>
      </c>
      <c r="BI256" s="165">
        <f>IF(N256="nulová",J256,0)</f>
        <v>0</v>
      </c>
      <c r="BJ256" s="19" t="s">
        <v>80</v>
      </c>
      <c r="BK256" s="165">
        <f>ROUND(I256*H256,2)</f>
        <v>0</v>
      </c>
      <c r="BL256" s="19" t="s">
        <v>159</v>
      </c>
      <c r="BM256" s="164" t="s">
        <v>301</v>
      </c>
    </row>
    <row r="257" spans="1:65" s="2" customFormat="1" ht="33" customHeight="1">
      <c r="A257" s="34"/>
      <c r="B257" s="151"/>
      <c r="C257" s="152" t="s">
        <v>305</v>
      </c>
      <c r="D257" s="152" t="s">
        <v>155</v>
      </c>
      <c r="E257" s="153" t="s">
        <v>583</v>
      </c>
      <c r="F257" s="154" t="s">
        <v>584</v>
      </c>
      <c r="G257" s="155" t="s">
        <v>176</v>
      </c>
      <c r="H257" s="156">
        <v>307.94</v>
      </c>
      <c r="I257" s="157"/>
      <c r="J257" s="158">
        <f>ROUND(I257*H257,2)</f>
        <v>0</v>
      </c>
      <c r="K257" s="159"/>
      <c r="L257" s="35"/>
      <c r="M257" s="160" t="s">
        <v>1</v>
      </c>
      <c r="N257" s="161" t="s">
        <v>37</v>
      </c>
      <c r="O257" s="60"/>
      <c r="P257" s="162">
        <f>O257*H257</f>
        <v>0</v>
      </c>
      <c r="Q257" s="162">
        <v>0</v>
      </c>
      <c r="R257" s="162">
        <f>Q257*H257</f>
        <v>0</v>
      </c>
      <c r="S257" s="162">
        <v>0</v>
      </c>
      <c r="T257" s="163">
        <f>S257*H257</f>
        <v>0</v>
      </c>
      <c r="U257" s="34"/>
      <c r="V257" s="34"/>
      <c r="W257" s="34"/>
      <c r="X257" s="34"/>
      <c r="Y257" s="34"/>
      <c r="Z257" s="34"/>
      <c r="AA257" s="34"/>
      <c r="AB257" s="34"/>
      <c r="AC257" s="34"/>
      <c r="AD257" s="34"/>
      <c r="AE257" s="34"/>
      <c r="AR257" s="164" t="s">
        <v>159</v>
      </c>
      <c r="AT257" s="164" t="s">
        <v>155</v>
      </c>
      <c r="AU257" s="164" t="s">
        <v>82</v>
      </c>
      <c r="AY257" s="19" t="s">
        <v>152</v>
      </c>
      <c r="BE257" s="165">
        <f>IF(N257="základní",J257,0)</f>
        <v>0</v>
      </c>
      <c r="BF257" s="165">
        <f>IF(N257="snížená",J257,0)</f>
        <v>0</v>
      </c>
      <c r="BG257" s="165">
        <f>IF(N257="zákl. přenesená",J257,0)</f>
        <v>0</v>
      </c>
      <c r="BH257" s="165">
        <f>IF(N257="sníž. přenesená",J257,0)</f>
        <v>0</v>
      </c>
      <c r="BI257" s="165">
        <f>IF(N257="nulová",J257,0)</f>
        <v>0</v>
      </c>
      <c r="BJ257" s="19" t="s">
        <v>80</v>
      </c>
      <c r="BK257" s="165">
        <f>ROUND(I257*H257,2)</f>
        <v>0</v>
      </c>
      <c r="BL257" s="19" t="s">
        <v>159</v>
      </c>
      <c r="BM257" s="164" t="s">
        <v>304</v>
      </c>
    </row>
    <row r="258" spans="1:65" s="13" customFormat="1">
      <c r="B258" s="182"/>
      <c r="D258" s="183" t="s">
        <v>440</v>
      </c>
      <c r="E258" s="184" t="s">
        <v>1</v>
      </c>
      <c r="F258" s="185" t="s">
        <v>451</v>
      </c>
      <c r="H258" s="186">
        <v>199.4</v>
      </c>
      <c r="I258" s="187"/>
      <c r="L258" s="182"/>
      <c r="M258" s="188"/>
      <c r="N258" s="189"/>
      <c r="O258" s="189"/>
      <c r="P258" s="189"/>
      <c r="Q258" s="189"/>
      <c r="R258" s="189"/>
      <c r="S258" s="189"/>
      <c r="T258" s="190"/>
      <c r="AT258" s="184" t="s">
        <v>440</v>
      </c>
      <c r="AU258" s="184" t="s">
        <v>82</v>
      </c>
      <c r="AV258" s="13" t="s">
        <v>82</v>
      </c>
      <c r="AW258" s="13" t="s">
        <v>29</v>
      </c>
      <c r="AX258" s="13" t="s">
        <v>72</v>
      </c>
      <c r="AY258" s="184" t="s">
        <v>152</v>
      </c>
    </row>
    <row r="259" spans="1:65" s="13" customFormat="1">
      <c r="B259" s="182"/>
      <c r="D259" s="183" t="s">
        <v>440</v>
      </c>
      <c r="E259" s="184" t="s">
        <v>1</v>
      </c>
      <c r="F259" s="185" t="s">
        <v>452</v>
      </c>
      <c r="H259" s="186">
        <v>43.75</v>
      </c>
      <c r="I259" s="187"/>
      <c r="L259" s="182"/>
      <c r="M259" s="188"/>
      <c r="N259" s="189"/>
      <c r="O259" s="189"/>
      <c r="P259" s="189"/>
      <c r="Q259" s="189"/>
      <c r="R259" s="189"/>
      <c r="S259" s="189"/>
      <c r="T259" s="190"/>
      <c r="AT259" s="184" t="s">
        <v>440</v>
      </c>
      <c r="AU259" s="184" t="s">
        <v>82</v>
      </c>
      <c r="AV259" s="13" t="s">
        <v>82</v>
      </c>
      <c r="AW259" s="13" t="s">
        <v>29</v>
      </c>
      <c r="AX259" s="13" t="s">
        <v>72</v>
      </c>
      <c r="AY259" s="184" t="s">
        <v>152</v>
      </c>
    </row>
    <row r="260" spans="1:65" s="13" customFormat="1">
      <c r="B260" s="182"/>
      <c r="D260" s="183" t="s">
        <v>440</v>
      </c>
      <c r="E260" s="184" t="s">
        <v>1</v>
      </c>
      <c r="F260" s="185" t="s">
        <v>453</v>
      </c>
      <c r="H260" s="186">
        <v>64.790000000000006</v>
      </c>
      <c r="I260" s="187"/>
      <c r="L260" s="182"/>
      <c r="M260" s="188"/>
      <c r="N260" s="189"/>
      <c r="O260" s="189"/>
      <c r="P260" s="189"/>
      <c r="Q260" s="189"/>
      <c r="R260" s="189"/>
      <c r="S260" s="189"/>
      <c r="T260" s="190"/>
      <c r="AT260" s="184" t="s">
        <v>440</v>
      </c>
      <c r="AU260" s="184" t="s">
        <v>82</v>
      </c>
      <c r="AV260" s="13" t="s">
        <v>82</v>
      </c>
      <c r="AW260" s="13" t="s">
        <v>29</v>
      </c>
      <c r="AX260" s="13" t="s">
        <v>72</v>
      </c>
      <c r="AY260" s="184" t="s">
        <v>152</v>
      </c>
    </row>
    <row r="261" spans="1:65" s="14" customFormat="1">
      <c r="B261" s="191"/>
      <c r="D261" s="183" t="s">
        <v>440</v>
      </c>
      <c r="E261" s="192" t="s">
        <v>1</v>
      </c>
      <c r="F261" s="193" t="s">
        <v>448</v>
      </c>
      <c r="H261" s="194">
        <v>307.94</v>
      </c>
      <c r="I261" s="195"/>
      <c r="L261" s="191"/>
      <c r="M261" s="196"/>
      <c r="N261" s="197"/>
      <c r="O261" s="197"/>
      <c r="P261" s="197"/>
      <c r="Q261" s="197"/>
      <c r="R261" s="197"/>
      <c r="S261" s="197"/>
      <c r="T261" s="198"/>
      <c r="AT261" s="192" t="s">
        <v>440</v>
      </c>
      <c r="AU261" s="192" t="s">
        <v>82</v>
      </c>
      <c r="AV261" s="14" t="s">
        <v>159</v>
      </c>
      <c r="AW261" s="14" t="s">
        <v>29</v>
      </c>
      <c r="AX261" s="14" t="s">
        <v>80</v>
      </c>
      <c r="AY261" s="192" t="s">
        <v>152</v>
      </c>
    </row>
    <row r="262" spans="1:65" s="2" customFormat="1" ht="55.5" customHeight="1">
      <c r="A262" s="34"/>
      <c r="B262" s="151"/>
      <c r="C262" s="152" t="s">
        <v>232</v>
      </c>
      <c r="D262" s="152" t="s">
        <v>155</v>
      </c>
      <c r="E262" s="153" t="s">
        <v>585</v>
      </c>
      <c r="F262" s="154" t="s">
        <v>586</v>
      </c>
      <c r="G262" s="155" t="s">
        <v>587</v>
      </c>
      <c r="H262" s="156">
        <v>2</v>
      </c>
      <c r="I262" s="157"/>
      <c r="J262" s="158">
        <f>ROUND(I262*H262,2)</f>
        <v>0</v>
      </c>
      <c r="K262" s="159"/>
      <c r="L262" s="35"/>
      <c r="M262" s="160" t="s">
        <v>1</v>
      </c>
      <c r="N262" s="161" t="s">
        <v>37</v>
      </c>
      <c r="O262" s="60"/>
      <c r="P262" s="162">
        <f>O262*H262</f>
        <v>0</v>
      </c>
      <c r="Q262" s="162">
        <v>0</v>
      </c>
      <c r="R262" s="162">
        <f>Q262*H262</f>
        <v>0</v>
      </c>
      <c r="S262" s="162">
        <v>0</v>
      </c>
      <c r="T262" s="163">
        <f>S262*H262</f>
        <v>0</v>
      </c>
      <c r="U262" s="34"/>
      <c r="V262" s="34"/>
      <c r="W262" s="34"/>
      <c r="X262" s="34"/>
      <c r="Y262" s="34"/>
      <c r="Z262" s="34"/>
      <c r="AA262" s="34"/>
      <c r="AB262" s="34"/>
      <c r="AC262" s="34"/>
      <c r="AD262" s="34"/>
      <c r="AE262" s="34"/>
      <c r="AR262" s="164" t="s">
        <v>159</v>
      </c>
      <c r="AT262" s="164" t="s">
        <v>155</v>
      </c>
      <c r="AU262" s="164" t="s">
        <v>82</v>
      </c>
      <c r="AY262" s="19" t="s">
        <v>152</v>
      </c>
      <c r="BE262" s="165">
        <f>IF(N262="základní",J262,0)</f>
        <v>0</v>
      </c>
      <c r="BF262" s="165">
        <f>IF(N262="snížená",J262,0)</f>
        <v>0</v>
      </c>
      <c r="BG262" s="165">
        <f>IF(N262="zákl. přenesená",J262,0)</f>
        <v>0</v>
      </c>
      <c r="BH262" s="165">
        <f>IF(N262="sníž. přenesená",J262,0)</f>
        <v>0</v>
      </c>
      <c r="BI262" s="165">
        <f>IF(N262="nulová",J262,0)</f>
        <v>0</v>
      </c>
      <c r="BJ262" s="19" t="s">
        <v>80</v>
      </c>
      <c r="BK262" s="165">
        <f>ROUND(I262*H262,2)</f>
        <v>0</v>
      </c>
      <c r="BL262" s="19" t="s">
        <v>159</v>
      </c>
      <c r="BM262" s="164" t="s">
        <v>588</v>
      </c>
    </row>
    <row r="263" spans="1:65" s="2" customFormat="1" ht="55.5" customHeight="1">
      <c r="A263" s="34"/>
      <c r="B263" s="151"/>
      <c r="C263" s="152" t="s">
        <v>312</v>
      </c>
      <c r="D263" s="152" t="s">
        <v>155</v>
      </c>
      <c r="E263" s="153" t="s">
        <v>589</v>
      </c>
      <c r="F263" s="154" t="s">
        <v>590</v>
      </c>
      <c r="G263" s="155" t="s">
        <v>587</v>
      </c>
      <c r="H263" s="156">
        <v>2</v>
      </c>
      <c r="I263" s="157"/>
      <c r="J263" s="158">
        <f>ROUND(I263*H263,2)</f>
        <v>0</v>
      </c>
      <c r="K263" s="159"/>
      <c r="L263" s="35"/>
      <c r="M263" s="160" t="s">
        <v>1</v>
      </c>
      <c r="N263" s="161" t="s">
        <v>37</v>
      </c>
      <c r="O263" s="60"/>
      <c r="P263" s="162">
        <f>O263*H263</f>
        <v>0</v>
      </c>
      <c r="Q263" s="162">
        <v>0</v>
      </c>
      <c r="R263" s="162">
        <f>Q263*H263</f>
        <v>0</v>
      </c>
      <c r="S263" s="162">
        <v>0</v>
      </c>
      <c r="T263" s="163">
        <f>S263*H263</f>
        <v>0</v>
      </c>
      <c r="U263" s="34"/>
      <c r="V263" s="34"/>
      <c r="W263" s="34"/>
      <c r="X263" s="34"/>
      <c r="Y263" s="34"/>
      <c r="Z263" s="34"/>
      <c r="AA263" s="34"/>
      <c r="AB263" s="34"/>
      <c r="AC263" s="34"/>
      <c r="AD263" s="34"/>
      <c r="AE263" s="34"/>
      <c r="AR263" s="164" t="s">
        <v>159</v>
      </c>
      <c r="AT263" s="164" t="s">
        <v>155</v>
      </c>
      <c r="AU263" s="164" t="s">
        <v>82</v>
      </c>
      <c r="AY263" s="19" t="s">
        <v>152</v>
      </c>
      <c r="BE263" s="165">
        <f>IF(N263="základní",J263,0)</f>
        <v>0</v>
      </c>
      <c r="BF263" s="165">
        <f>IF(N263="snížená",J263,0)</f>
        <v>0</v>
      </c>
      <c r="BG263" s="165">
        <f>IF(N263="zákl. přenesená",J263,0)</f>
        <v>0</v>
      </c>
      <c r="BH263" s="165">
        <f>IF(N263="sníž. přenesená",J263,0)</f>
        <v>0</v>
      </c>
      <c r="BI263" s="165">
        <f>IF(N263="nulová",J263,0)</f>
        <v>0</v>
      </c>
      <c r="BJ263" s="19" t="s">
        <v>80</v>
      </c>
      <c r="BK263" s="165">
        <f>ROUND(I263*H263,2)</f>
        <v>0</v>
      </c>
      <c r="BL263" s="19" t="s">
        <v>159</v>
      </c>
      <c r="BM263" s="164" t="s">
        <v>591</v>
      </c>
    </row>
    <row r="264" spans="1:65" s="2" customFormat="1" ht="55.5" customHeight="1">
      <c r="A264" s="34"/>
      <c r="B264" s="151"/>
      <c r="C264" s="152" t="s">
        <v>316</v>
      </c>
      <c r="D264" s="152" t="s">
        <v>155</v>
      </c>
      <c r="E264" s="153" t="s">
        <v>592</v>
      </c>
      <c r="F264" s="154" t="s">
        <v>593</v>
      </c>
      <c r="G264" s="155" t="s">
        <v>587</v>
      </c>
      <c r="H264" s="156">
        <v>130</v>
      </c>
      <c r="I264" s="157"/>
      <c r="J264" s="158">
        <f>ROUND(I264*H264,2)</f>
        <v>0</v>
      </c>
      <c r="K264" s="159"/>
      <c r="L264" s="35"/>
      <c r="M264" s="160" t="s">
        <v>1</v>
      </c>
      <c r="N264" s="161" t="s">
        <v>37</v>
      </c>
      <c r="O264" s="60"/>
      <c r="P264" s="162">
        <f>O264*H264</f>
        <v>0</v>
      </c>
      <c r="Q264" s="162">
        <v>0</v>
      </c>
      <c r="R264" s="162">
        <f>Q264*H264</f>
        <v>0</v>
      </c>
      <c r="S264" s="162">
        <v>0</v>
      </c>
      <c r="T264" s="163">
        <f>S264*H264</f>
        <v>0</v>
      </c>
      <c r="U264" s="34"/>
      <c r="V264" s="34"/>
      <c r="W264" s="34"/>
      <c r="X264" s="34"/>
      <c r="Y264" s="34"/>
      <c r="Z264" s="34"/>
      <c r="AA264" s="34"/>
      <c r="AB264" s="34"/>
      <c r="AC264" s="34"/>
      <c r="AD264" s="34"/>
      <c r="AE264" s="34"/>
      <c r="AR264" s="164" t="s">
        <v>159</v>
      </c>
      <c r="AT264" s="164" t="s">
        <v>155</v>
      </c>
      <c r="AU264" s="164" t="s">
        <v>82</v>
      </c>
      <c r="AY264" s="19" t="s">
        <v>152</v>
      </c>
      <c r="BE264" s="165">
        <f>IF(N264="základní",J264,0)</f>
        <v>0</v>
      </c>
      <c r="BF264" s="165">
        <f>IF(N264="snížená",J264,0)</f>
        <v>0</v>
      </c>
      <c r="BG264" s="165">
        <f>IF(N264="zákl. přenesená",J264,0)</f>
        <v>0</v>
      </c>
      <c r="BH264" s="165">
        <f>IF(N264="sníž. přenesená",J264,0)</f>
        <v>0</v>
      </c>
      <c r="BI264" s="165">
        <f>IF(N264="nulová",J264,0)</f>
        <v>0</v>
      </c>
      <c r="BJ264" s="19" t="s">
        <v>80</v>
      </c>
      <c r="BK264" s="165">
        <f>ROUND(I264*H264,2)</f>
        <v>0</v>
      </c>
      <c r="BL264" s="19" t="s">
        <v>159</v>
      </c>
      <c r="BM264" s="164" t="s">
        <v>594</v>
      </c>
    </row>
    <row r="265" spans="1:65" s="13" customFormat="1">
      <c r="B265" s="182"/>
      <c r="D265" s="183" t="s">
        <v>440</v>
      </c>
      <c r="E265" s="184" t="s">
        <v>1</v>
      </c>
      <c r="F265" s="185" t="s">
        <v>595</v>
      </c>
      <c r="H265" s="186">
        <v>46</v>
      </c>
      <c r="I265" s="187"/>
      <c r="L265" s="182"/>
      <c r="M265" s="188"/>
      <c r="N265" s="189"/>
      <c r="O265" s="189"/>
      <c r="P265" s="189"/>
      <c r="Q265" s="189"/>
      <c r="R265" s="189"/>
      <c r="S265" s="189"/>
      <c r="T265" s="190"/>
      <c r="AT265" s="184" t="s">
        <v>440</v>
      </c>
      <c r="AU265" s="184" t="s">
        <v>82</v>
      </c>
      <c r="AV265" s="13" t="s">
        <v>82</v>
      </c>
      <c r="AW265" s="13" t="s">
        <v>29</v>
      </c>
      <c r="AX265" s="13" t="s">
        <v>72</v>
      </c>
      <c r="AY265" s="184" t="s">
        <v>152</v>
      </c>
    </row>
    <row r="266" spans="1:65" s="13" customFormat="1">
      <c r="B266" s="182"/>
      <c r="D266" s="183" t="s">
        <v>440</v>
      </c>
      <c r="E266" s="184" t="s">
        <v>1</v>
      </c>
      <c r="F266" s="185" t="s">
        <v>596</v>
      </c>
      <c r="H266" s="186">
        <v>84</v>
      </c>
      <c r="I266" s="187"/>
      <c r="L266" s="182"/>
      <c r="M266" s="188"/>
      <c r="N266" s="189"/>
      <c r="O266" s="189"/>
      <c r="P266" s="189"/>
      <c r="Q266" s="189"/>
      <c r="R266" s="189"/>
      <c r="S266" s="189"/>
      <c r="T266" s="190"/>
      <c r="AT266" s="184" t="s">
        <v>440</v>
      </c>
      <c r="AU266" s="184" t="s">
        <v>82</v>
      </c>
      <c r="AV266" s="13" t="s">
        <v>82</v>
      </c>
      <c r="AW266" s="13" t="s">
        <v>29</v>
      </c>
      <c r="AX266" s="13" t="s">
        <v>72</v>
      </c>
      <c r="AY266" s="184" t="s">
        <v>152</v>
      </c>
    </row>
    <row r="267" spans="1:65" s="14" customFormat="1">
      <c r="B267" s="191"/>
      <c r="D267" s="183" t="s">
        <v>440</v>
      </c>
      <c r="E267" s="192" t="s">
        <v>1</v>
      </c>
      <c r="F267" s="193" t="s">
        <v>448</v>
      </c>
      <c r="H267" s="194">
        <v>130</v>
      </c>
      <c r="I267" s="195"/>
      <c r="L267" s="191"/>
      <c r="M267" s="196"/>
      <c r="N267" s="197"/>
      <c r="O267" s="197"/>
      <c r="P267" s="197"/>
      <c r="Q267" s="197"/>
      <c r="R267" s="197"/>
      <c r="S267" s="197"/>
      <c r="T267" s="198"/>
      <c r="AT267" s="192" t="s">
        <v>440</v>
      </c>
      <c r="AU267" s="192" t="s">
        <v>82</v>
      </c>
      <c r="AV267" s="14" t="s">
        <v>159</v>
      </c>
      <c r="AW267" s="14" t="s">
        <v>29</v>
      </c>
      <c r="AX267" s="14" t="s">
        <v>80</v>
      </c>
      <c r="AY267" s="192" t="s">
        <v>152</v>
      </c>
    </row>
    <row r="268" spans="1:65" s="2" customFormat="1" ht="49.15" customHeight="1">
      <c r="A268" s="34"/>
      <c r="B268" s="151"/>
      <c r="C268" s="152" t="s">
        <v>320</v>
      </c>
      <c r="D268" s="152" t="s">
        <v>155</v>
      </c>
      <c r="E268" s="153" t="s">
        <v>597</v>
      </c>
      <c r="F268" s="154" t="s">
        <v>598</v>
      </c>
      <c r="G268" s="155" t="s">
        <v>587</v>
      </c>
      <c r="H268" s="156">
        <v>16</v>
      </c>
      <c r="I268" s="157"/>
      <c r="J268" s="158">
        <f>ROUND(I268*H268,2)</f>
        <v>0</v>
      </c>
      <c r="K268" s="159"/>
      <c r="L268" s="35"/>
      <c r="M268" s="160" t="s">
        <v>1</v>
      </c>
      <c r="N268" s="161" t="s">
        <v>37</v>
      </c>
      <c r="O268" s="60"/>
      <c r="P268" s="162">
        <f>O268*H268</f>
        <v>0</v>
      </c>
      <c r="Q268" s="162">
        <v>0</v>
      </c>
      <c r="R268" s="162">
        <f>Q268*H268</f>
        <v>0</v>
      </c>
      <c r="S268" s="162">
        <v>0</v>
      </c>
      <c r="T268" s="163">
        <f>S268*H268</f>
        <v>0</v>
      </c>
      <c r="U268" s="34"/>
      <c r="V268" s="34"/>
      <c r="W268" s="34"/>
      <c r="X268" s="34"/>
      <c r="Y268" s="34"/>
      <c r="Z268" s="34"/>
      <c r="AA268" s="34"/>
      <c r="AB268" s="34"/>
      <c r="AC268" s="34"/>
      <c r="AD268" s="34"/>
      <c r="AE268" s="34"/>
      <c r="AR268" s="164" t="s">
        <v>159</v>
      </c>
      <c r="AT268" s="164" t="s">
        <v>155</v>
      </c>
      <c r="AU268" s="164" t="s">
        <v>82</v>
      </c>
      <c r="AY268" s="19" t="s">
        <v>152</v>
      </c>
      <c r="BE268" s="165">
        <f>IF(N268="základní",J268,0)</f>
        <v>0</v>
      </c>
      <c r="BF268" s="165">
        <f>IF(N268="snížená",J268,0)</f>
        <v>0</v>
      </c>
      <c r="BG268" s="165">
        <f>IF(N268="zákl. přenesená",J268,0)</f>
        <v>0</v>
      </c>
      <c r="BH268" s="165">
        <f>IF(N268="sníž. přenesená",J268,0)</f>
        <v>0</v>
      </c>
      <c r="BI268" s="165">
        <f>IF(N268="nulová",J268,0)</f>
        <v>0</v>
      </c>
      <c r="BJ268" s="19" t="s">
        <v>80</v>
      </c>
      <c r="BK268" s="165">
        <f>ROUND(I268*H268,2)</f>
        <v>0</v>
      </c>
      <c r="BL268" s="19" t="s">
        <v>159</v>
      </c>
      <c r="BM268" s="164" t="s">
        <v>319</v>
      </c>
    </row>
    <row r="269" spans="1:65" s="2" customFormat="1" ht="49.15" customHeight="1">
      <c r="A269" s="34"/>
      <c r="B269" s="151"/>
      <c r="C269" s="152" t="s">
        <v>324</v>
      </c>
      <c r="D269" s="152" t="s">
        <v>155</v>
      </c>
      <c r="E269" s="153" t="s">
        <v>599</v>
      </c>
      <c r="F269" s="154" t="s">
        <v>600</v>
      </c>
      <c r="G269" s="155" t="s">
        <v>176</v>
      </c>
      <c r="H269" s="156">
        <v>1940.239</v>
      </c>
      <c r="I269" s="157"/>
      <c r="J269" s="158">
        <f>ROUND(I269*H269,2)</f>
        <v>0</v>
      </c>
      <c r="K269" s="159"/>
      <c r="L269" s="35"/>
      <c r="M269" s="160" t="s">
        <v>1</v>
      </c>
      <c r="N269" s="161" t="s">
        <v>37</v>
      </c>
      <c r="O269" s="60"/>
      <c r="P269" s="162">
        <f>O269*H269</f>
        <v>0</v>
      </c>
      <c r="Q269" s="162">
        <v>0</v>
      </c>
      <c r="R269" s="162">
        <f>Q269*H269</f>
        <v>0</v>
      </c>
      <c r="S269" s="162">
        <v>0</v>
      </c>
      <c r="T269" s="163">
        <f>S269*H269</f>
        <v>0</v>
      </c>
      <c r="U269" s="34"/>
      <c r="V269" s="34"/>
      <c r="W269" s="34"/>
      <c r="X269" s="34"/>
      <c r="Y269" s="34"/>
      <c r="Z269" s="34"/>
      <c r="AA269" s="34"/>
      <c r="AB269" s="34"/>
      <c r="AC269" s="34"/>
      <c r="AD269" s="34"/>
      <c r="AE269" s="34"/>
      <c r="AR269" s="164" t="s">
        <v>159</v>
      </c>
      <c r="AT269" s="164" t="s">
        <v>155</v>
      </c>
      <c r="AU269" s="164" t="s">
        <v>82</v>
      </c>
      <c r="AY269" s="19" t="s">
        <v>152</v>
      </c>
      <c r="BE269" s="165">
        <f>IF(N269="základní",J269,0)</f>
        <v>0</v>
      </c>
      <c r="BF269" s="165">
        <f>IF(N269="snížená",J269,0)</f>
        <v>0</v>
      </c>
      <c r="BG269" s="165">
        <f>IF(N269="zákl. přenesená",J269,0)</f>
        <v>0</v>
      </c>
      <c r="BH269" s="165">
        <f>IF(N269="sníž. přenesená",J269,0)</f>
        <v>0</v>
      </c>
      <c r="BI269" s="165">
        <f>IF(N269="nulová",J269,0)</f>
        <v>0</v>
      </c>
      <c r="BJ269" s="19" t="s">
        <v>80</v>
      </c>
      <c r="BK269" s="165">
        <f>ROUND(I269*H269,2)</f>
        <v>0</v>
      </c>
      <c r="BL269" s="19" t="s">
        <v>159</v>
      </c>
      <c r="BM269" s="164" t="s">
        <v>323</v>
      </c>
    </row>
    <row r="270" spans="1:65" s="13" customFormat="1">
      <c r="B270" s="182"/>
      <c r="D270" s="183" t="s">
        <v>440</v>
      </c>
      <c r="E270" s="184" t="s">
        <v>1</v>
      </c>
      <c r="F270" s="185" t="s">
        <v>601</v>
      </c>
      <c r="H270" s="186">
        <v>103.628</v>
      </c>
      <c r="I270" s="187"/>
      <c r="L270" s="182"/>
      <c r="M270" s="188"/>
      <c r="N270" s="189"/>
      <c r="O270" s="189"/>
      <c r="P270" s="189"/>
      <c r="Q270" s="189"/>
      <c r="R270" s="189"/>
      <c r="S270" s="189"/>
      <c r="T270" s="190"/>
      <c r="AT270" s="184" t="s">
        <v>440</v>
      </c>
      <c r="AU270" s="184" t="s">
        <v>82</v>
      </c>
      <c r="AV270" s="13" t="s">
        <v>82</v>
      </c>
      <c r="AW270" s="13" t="s">
        <v>29</v>
      </c>
      <c r="AX270" s="13" t="s">
        <v>72</v>
      </c>
      <c r="AY270" s="184" t="s">
        <v>152</v>
      </c>
    </row>
    <row r="271" spans="1:65" s="13" customFormat="1">
      <c r="B271" s="182"/>
      <c r="D271" s="183" t="s">
        <v>440</v>
      </c>
      <c r="E271" s="184" t="s">
        <v>1</v>
      </c>
      <c r="F271" s="185" t="s">
        <v>602</v>
      </c>
      <c r="H271" s="186">
        <v>125.185</v>
      </c>
      <c r="I271" s="187"/>
      <c r="L271" s="182"/>
      <c r="M271" s="188"/>
      <c r="N271" s="189"/>
      <c r="O271" s="189"/>
      <c r="P271" s="189"/>
      <c r="Q271" s="189"/>
      <c r="R271" s="189"/>
      <c r="S271" s="189"/>
      <c r="T271" s="190"/>
      <c r="AT271" s="184" t="s">
        <v>440</v>
      </c>
      <c r="AU271" s="184" t="s">
        <v>82</v>
      </c>
      <c r="AV271" s="13" t="s">
        <v>82</v>
      </c>
      <c r="AW271" s="13" t="s">
        <v>29</v>
      </c>
      <c r="AX271" s="13" t="s">
        <v>72</v>
      </c>
      <c r="AY271" s="184" t="s">
        <v>152</v>
      </c>
    </row>
    <row r="272" spans="1:65" s="13" customFormat="1">
      <c r="B272" s="182"/>
      <c r="D272" s="183" t="s">
        <v>440</v>
      </c>
      <c r="E272" s="184" t="s">
        <v>1</v>
      </c>
      <c r="F272" s="185" t="s">
        <v>603</v>
      </c>
      <c r="H272" s="186">
        <v>518.39700000000005</v>
      </c>
      <c r="I272" s="187"/>
      <c r="L272" s="182"/>
      <c r="M272" s="188"/>
      <c r="N272" s="189"/>
      <c r="O272" s="189"/>
      <c r="P272" s="189"/>
      <c r="Q272" s="189"/>
      <c r="R272" s="189"/>
      <c r="S272" s="189"/>
      <c r="T272" s="190"/>
      <c r="AT272" s="184" t="s">
        <v>440</v>
      </c>
      <c r="AU272" s="184" t="s">
        <v>82</v>
      </c>
      <c r="AV272" s="13" t="s">
        <v>82</v>
      </c>
      <c r="AW272" s="13" t="s">
        <v>29</v>
      </c>
      <c r="AX272" s="13" t="s">
        <v>72</v>
      </c>
      <c r="AY272" s="184" t="s">
        <v>152</v>
      </c>
    </row>
    <row r="273" spans="1:65" s="13" customFormat="1">
      <c r="B273" s="182"/>
      <c r="D273" s="183" t="s">
        <v>440</v>
      </c>
      <c r="E273" s="184" t="s">
        <v>1</v>
      </c>
      <c r="F273" s="185" t="s">
        <v>604</v>
      </c>
      <c r="H273" s="186">
        <v>410.286</v>
      </c>
      <c r="I273" s="187"/>
      <c r="L273" s="182"/>
      <c r="M273" s="188"/>
      <c r="N273" s="189"/>
      <c r="O273" s="189"/>
      <c r="P273" s="189"/>
      <c r="Q273" s="189"/>
      <c r="R273" s="189"/>
      <c r="S273" s="189"/>
      <c r="T273" s="190"/>
      <c r="AT273" s="184" t="s">
        <v>440</v>
      </c>
      <c r="AU273" s="184" t="s">
        <v>82</v>
      </c>
      <c r="AV273" s="13" t="s">
        <v>82</v>
      </c>
      <c r="AW273" s="13" t="s">
        <v>29</v>
      </c>
      <c r="AX273" s="13" t="s">
        <v>72</v>
      </c>
      <c r="AY273" s="184" t="s">
        <v>152</v>
      </c>
    </row>
    <row r="274" spans="1:65" s="13" customFormat="1">
      <c r="B274" s="182"/>
      <c r="D274" s="183" t="s">
        <v>440</v>
      </c>
      <c r="E274" s="184" t="s">
        <v>1</v>
      </c>
      <c r="F274" s="185" t="s">
        <v>605</v>
      </c>
      <c r="H274" s="186">
        <v>558.43200000000002</v>
      </c>
      <c r="I274" s="187"/>
      <c r="L274" s="182"/>
      <c r="M274" s="188"/>
      <c r="N274" s="189"/>
      <c r="O274" s="189"/>
      <c r="P274" s="189"/>
      <c r="Q274" s="189"/>
      <c r="R274" s="189"/>
      <c r="S274" s="189"/>
      <c r="T274" s="190"/>
      <c r="AT274" s="184" t="s">
        <v>440</v>
      </c>
      <c r="AU274" s="184" t="s">
        <v>82</v>
      </c>
      <c r="AV274" s="13" t="s">
        <v>82</v>
      </c>
      <c r="AW274" s="13" t="s">
        <v>29</v>
      </c>
      <c r="AX274" s="13" t="s">
        <v>72</v>
      </c>
      <c r="AY274" s="184" t="s">
        <v>152</v>
      </c>
    </row>
    <row r="275" spans="1:65" s="13" customFormat="1">
      <c r="B275" s="182"/>
      <c r="D275" s="183" t="s">
        <v>440</v>
      </c>
      <c r="E275" s="184" t="s">
        <v>1</v>
      </c>
      <c r="F275" s="185" t="s">
        <v>606</v>
      </c>
      <c r="H275" s="186">
        <v>224.31100000000001</v>
      </c>
      <c r="I275" s="187"/>
      <c r="L275" s="182"/>
      <c r="M275" s="188"/>
      <c r="N275" s="189"/>
      <c r="O275" s="189"/>
      <c r="P275" s="189"/>
      <c r="Q275" s="189"/>
      <c r="R275" s="189"/>
      <c r="S275" s="189"/>
      <c r="T275" s="190"/>
      <c r="AT275" s="184" t="s">
        <v>440</v>
      </c>
      <c r="AU275" s="184" t="s">
        <v>82</v>
      </c>
      <c r="AV275" s="13" t="s">
        <v>82</v>
      </c>
      <c r="AW275" s="13" t="s">
        <v>29</v>
      </c>
      <c r="AX275" s="13" t="s">
        <v>72</v>
      </c>
      <c r="AY275" s="184" t="s">
        <v>152</v>
      </c>
    </row>
    <row r="276" spans="1:65" s="14" customFormat="1">
      <c r="B276" s="191"/>
      <c r="D276" s="183" t="s">
        <v>440</v>
      </c>
      <c r="E276" s="192" t="s">
        <v>1</v>
      </c>
      <c r="F276" s="193" t="s">
        <v>448</v>
      </c>
      <c r="H276" s="194">
        <v>1940.239</v>
      </c>
      <c r="I276" s="195"/>
      <c r="L276" s="191"/>
      <c r="M276" s="196"/>
      <c r="N276" s="197"/>
      <c r="O276" s="197"/>
      <c r="P276" s="197"/>
      <c r="Q276" s="197"/>
      <c r="R276" s="197"/>
      <c r="S276" s="197"/>
      <c r="T276" s="198"/>
      <c r="AT276" s="192" t="s">
        <v>440</v>
      </c>
      <c r="AU276" s="192" t="s">
        <v>82</v>
      </c>
      <c r="AV276" s="14" t="s">
        <v>159</v>
      </c>
      <c r="AW276" s="14" t="s">
        <v>29</v>
      </c>
      <c r="AX276" s="14" t="s">
        <v>80</v>
      </c>
      <c r="AY276" s="192" t="s">
        <v>152</v>
      </c>
    </row>
    <row r="277" spans="1:65" s="2" customFormat="1" ht="49.15" customHeight="1">
      <c r="A277" s="34"/>
      <c r="B277" s="151"/>
      <c r="C277" s="152" t="s">
        <v>328</v>
      </c>
      <c r="D277" s="152" t="s">
        <v>155</v>
      </c>
      <c r="E277" s="153" t="s">
        <v>607</v>
      </c>
      <c r="F277" s="154" t="s">
        <v>608</v>
      </c>
      <c r="G277" s="155" t="s">
        <v>176</v>
      </c>
      <c r="H277" s="156">
        <v>1940.239</v>
      </c>
      <c r="I277" s="157"/>
      <c r="J277" s="158">
        <f>ROUND(I277*H277,2)</f>
        <v>0</v>
      </c>
      <c r="K277" s="159"/>
      <c r="L277" s="35"/>
      <c r="M277" s="160" t="s">
        <v>1</v>
      </c>
      <c r="N277" s="161" t="s">
        <v>37</v>
      </c>
      <c r="O277" s="60"/>
      <c r="P277" s="162">
        <f>O277*H277</f>
        <v>0</v>
      </c>
      <c r="Q277" s="162">
        <v>0</v>
      </c>
      <c r="R277" s="162">
        <f>Q277*H277</f>
        <v>0</v>
      </c>
      <c r="S277" s="162">
        <v>0</v>
      </c>
      <c r="T277" s="163">
        <f>S277*H277</f>
        <v>0</v>
      </c>
      <c r="U277" s="34"/>
      <c r="V277" s="34"/>
      <c r="W277" s="34"/>
      <c r="X277" s="34"/>
      <c r="Y277" s="34"/>
      <c r="Z277" s="34"/>
      <c r="AA277" s="34"/>
      <c r="AB277" s="34"/>
      <c r="AC277" s="34"/>
      <c r="AD277" s="34"/>
      <c r="AE277" s="34"/>
      <c r="AR277" s="164" t="s">
        <v>159</v>
      </c>
      <c r="AT277" s="164" t="s">
        <v>155</v>
      </c>
      <c r="AU277" s="164" t="s">
        <v>82</v>
      </c>
      <c r="AY277" s="19" t="s">
        <v>152</v>
      </c>
      <c r="BE277" s="165">
        <f>IF(N277="základní",J277,0)</f>
        <v>0</v>
      </c>
      <c r="BF277" s="165">
        <f>IF(N277="snížená",J277,0)</f>
        <v>0</v>
      </c>
      <c r="BG277" s="165">
        <f>IF(N277="zákl. přenesená",J277,0)</f>
        <v>0</v>
      </c>
      <c r="BH277" s="165">
        <f>IF(N277="sníž. přenesená",J277,0)</f>
        <v>0</v>
      </c>
      <c r="BI277" s="165">
        <f>IF(N277="nulová",J277,0)</f>
        <v>0</v>
      </c>
      <c r="BJ277" s="19" t="s">
        <v>80</v>
      </c>
      <c r="BK277" s="165">
        <f>ROUND(I277*H277,2)</f>
        <v>0</v>
      </c>
      <c r="BL277" s="19" t="s">
        <v>159</v>
      </c>
      <c r="BM277" s="164" t="s">
        <v>327</v>
      </c>
    </row>
    <row r="278" spans="1:65" s="2" customFormat="1" ht="24.2" customHeight="1">
      <c r="A278" s="34"/>
      <c r="B278" s="151"/>
      <c r="C278" s="152" t="s">
        <v>332</v>
      </c>
      <c r="D278" s="152" t="s">
        <v>155</v>
      </c>
      <c r="E278" s="153" t="s">
        <v>609</v>
      </c>
      <c r="F278" s="154" t="s">
        <v>610</v>
      </c>
      <c r="G278" s="155" t="s">
        <v>176</v>
      </c>
      <c r="H278" s="156">
        <v>42</v>
      </c>
      <c r="I278" s="157"/>
      <c r="J278" s="158">
        <f>ROUND(I278*H278,2)</f>
        <v>0</v>
      </c>
      <c r="K278" s="159"/>
      <c r="L278" s="35"/>
      <c r="M278" s="160" t="s">
        <v>1</v>
      </c>
      <c r="N278" s="161" t="s">
        <v>37</v>
      </c>
      <c r="O278" s="60"/>
      <c r="P278" s="162">
        <f>O278*H278</f>
        <v>0</v>
      </c>
      <c r="Q278" s="162">
        <v>0</v>
      </c>
      <c r="R278" s="162">
        <f>Q278*H278</f>
        <v>0</v>
      </c>
      <c r="S278" s="162">
        <v>0</v>
      </c>
      <c r="T278" s="163">
        <f>S278*H278</f>
        <v>0</v>
      </c>
      <c r="U278" s="34"/>
      <c r="V278" s="34"/>
      <c r="W278" s="34"/>
      <c r="X278" s="34"/>
      <c r="Y278" s="34"/>
      <c r="Z278" s="34"/>
      <c r="AA278" s="34"/>
      <c r="AB278" s="34"/>
      <c r="AC278" s="34"/>
      <c r="AD278" s="34"/>
      <c r="AE278" s="34"/>
      <c r="AR278" s="164" t="s">
        <v>159</v>
      </c>
      <c r="AT278" s="164" t="s">
        <v>155</v>
      </c>
      <c r="AU278" s="164" t="s">
        <v>82</v>
      </c>
      <c r="AY278" s="19" t="s">
        <v>152</v>
      </c>
      <c r="BE278" s="165">
        <f>IF(N278="základní",J278,0)</f>
        <v>0</v>
      </c>
      <c r="BF278" s="165">
        <f>IF(N278="snížená",J278,0)</f>
        <v>0</v>
      </c>
      <c r="BG278" s="165">
        <f>IF(N278="zákl. přenesená",J278,0)</f>
        <v>0</v>
      </c>
      <c r="BH278" s="165">
        <f>IF(N278="sníž. přenesená",J278,0)</f>
        <v>0</v>
      </c>
      <c r="BI278" s="165">
        <f>IF(N278="nulová",J278,0)</f>
        <v>0</v>
      </c>
      <c r="BJ278" s="19" t="s">
        <v>80</v>
      </c>
      <c r="BK278" s="165">
        <f>ROUND(I278*H278,2)</f>
        <v>0</v>
      </c>
      <c r="BL278" s="19" t="s">
        <v>159</v>
      </c>
      <c r="BM278" s="164" t="s">
        <v>611</v>
      </c>
    </row>
    <row r="279" spans="1:65" s="13" customFormat="1">
      <c r="B279" s="182"/>
      <c r="D279" s="183" t="s">
        <v>440</v>
      </c>
      <c r="E279" s="184" t="s">
        <v>1</v>
      </c>
      <c r="F279" s="185" t="s">
        <v>612</v>
      </c>
      <c r="H279" s="186">
        <v>42</v>
      </c>
      <c r="I279" s="187"/>
      <c r="L279" s="182"/>
      <c r="M279" s="188"/>
      <c r="N279" s="189"/>
      <c r="O279" s="189"/>
      <c r="P279" s="189"/>
      <c r="Q279" s="189"/>
      <c r="R279" s="189"/>
      <c r="S279" s="189"/>
      <c r="T279" s="190"/>
      <c r="AT279" s="184" t="s">
        <v>440</v>
      </c>
      <c r="AU279" s="184" t="s">
        <v>82</v>
      </c>
      <c r="AV279" s="13" t="s">
        <v>82</v>
      </c>
      <c r="AW279" s="13" t="s">
        <v>29</v>
      </c>
      <c r="AX279" s="13" t="s">
        <v>72</v>
      </c>
      <c r="AY279" s="184" t="s">
        <v>152</v>
      </c>
    </row>
    <row r="280" spans="1:65" s="14" customFormat="1">
      <c r="B280" s="191"/>
      <c r="D280" s="183" t="s">
        <v>440</v>
      </c>
      <c r="E280" s="192" t="s">
        <v>1</v>
      </c>
      <c r="F280" s="193" t="s">
        <v>448</v>
      </c>
      <c r="H280" s="194">
        <v>42</v>
      </c>
      <c r="I280" s="195"/>
      <c r="L280" s="191"/>
      <c r="M280" s="196"/>
      <c r="N280" s="197"/>
      <c r="O280" s="197"/>
      <c r="P280" s="197"/>
      <c r="Q280" s="197"/>
      <c r="R280" s="197"/>
      <c r="S280" s="197"/>
      <c r="T280" s="198"/>
      <c r="AT280" s="192" t="s">
        <v>440</v>
      </c>
      <c r="AU280" s="192" t="s">
        <v>82</v>
      </c>
      <c r="AV280" s="14" t="s">
        <v>159</v>
      </c>
      <c r="AW280" s="14" t="s">
        <v>29</v>
      </c>
      <c r="AX280" s="14" t="s">
        <v>80</v>
      </c>
      <c r="AY280" s="192" t="s">
        <v>152</v>
      </c>
    </row>
    <row r="281" spans="1:65" s="2" customFormat="1" ht="78" customHeight="1">
      <c r="A281" s="34"/>
      <c r="B281" s="151"/>
      <c r="C281" s="152" t="s">
        <v>336</v>
      </c>
      <c r="D281" s="152" t="s">
        <v>155</v>
      </c>
      <c r="E281" s="153" t="s">
        <v>613</v>
      </c>
      <c r="F281" s="154" t="s">
        <v>614</v>
      </c>
      <c r="G281" s="155" t="s">
        <v>176</v>
      </c>
      <c r="H281" s="156">
        <v>3710</v>
      </c>
      <c r="I281" s="157"/>
      <c r="J281" s="158">
        <f>ROUND(I281*H281,2)</f>
        <v>0</v>
      </c>
      <c r="K281" s="159"/>
      <c r="L281" s="35"/>
      <c r="M281" s="160" t="s">
        <v>1</v>
      </c>
      <c r="N281" s="161" t="s">
        <v>37</v>
      </c>
      <c r="O281" s="60"/>
      <c r="P281" s="162">
        <f>O281*H281</f>
        <v>0</v>
      </c>
      <c r="Q281" s="162">
        <v>0</v>
      </c>
      <c r="R281" s="162">
        <f>Q281*H281</f>
        <v>0</v>
      </c>
      <c r="S281" s="162">
        <v>0</v>
      </c>
      <c r="T281" s="163">
        <f>S281*H281</f>
        <v>0</v>
      </c>
      <c r="U281" s="34"/>
      <c r="V281" s="34"/>
      <c r="W281" s="34"/>
      <c r="X281" s="34"/>
      <c r="Y281" s="34"/>
      <c r="Z281" s="34"/>
      <c r="AA281" s="34"/>
      <c r="AB281" s="34"/>
      <c r="AC281" s="34"/>
      <c r="AD281" s="34"/>
      <c r="AE281" s="34"/>
      <c r="AR281" s="164" t="s">
        <v>159</v>
      </c>
      <c r="AT281" s="164" t="s">
        <v>155</v>
      </c>
      <c r="AU281" s="164" t="s">
        <v>82</v>
      </c>
      <c r="AY281" s="19" t="s">
        <v>152</v>
      </c>
      <c r="BE281" s="165">
        <f>IF(N281="základní",J281,0)</f>
        <v>0</v>
      </c>
      <c r="BF281" s="165">
        <f>IF(N281="snížená",J281,0)</f>
        <v>0</v>
      </c>
      <c r="BG281" s="165">
        <f>IF(N281="zákl. přenesená",J281,0)</f>
        <v>0</v>
      </c>
      <c r="BH281" s="165">
        <f>IF(N281="sníž. přenesená",J281,0)</f>
        <v>0</v>
      </c>
      <c r="BI281" s="165">
        <f>IF(N281="nulová",J281,0)</f>
        <v>0</v>
      </c>
      <c r="BJ281" s="19" t="s">
        <v>80</v>
      </c>
      <c r="BK281" s="165">
        <f>ROUND(I281*H281,2)</f>
        <v>0</v>
      </c>
      <c r="BL281" s="19" t="s">
        <v>159</v>
      </c>
      <c r="BM281" s="164" t="s">
        <v>335</v>
      </c>
    </row>
    <row r="282" spans="1:65" s="13" customFormat="1">
      <c r="B282" s="182"/>
      <c r="D282" s="183" t="s">
        <v>440</v>
      </c>
      <c r="E282" s="184" t="s">
        <v>1</v>
      </c>
      <c r="F282" s="185" t="s">
        <v>615</v>
      </c>
      <c r="H282" s="186">
        <v>3710</v>
      </c>
      <c r="I282" s="187"/>
      <c r="L282" s="182"/>
      <c r="M282" s="188"/>
      <c r="N282" s="189"/>
      <c r="O282" s="189"/>
      <c r="P282" s="189"/>
      <c r="Q282" s="189"/>
      <c r="R282" s="189"/>
      <c r="S282" s="189"/>
      <c r="T282" s="190"/>
      <c r="AT282" s="184" t="s">
        <v>440</v>
      </c>
      <c r="AU282" s="184" t="s">
        <v>82</v>
      </c>
      <c r="AV282" s="13" t="s">
        <v>82</v>
      </c>
      <c r="AW282" s="13" t="s">
        <v>29</v>
      </c>
      <c r="AX282" s="13" t="s">
        <v>72</v>
      </c>
      <c r="AY282" s="184" t="s">
        <v>152</v>
      </c>
    </row>
    <row r="283" spans="1:65" s="14" customFormat="1">
      <c r="B283" s="191"/>
      <c r="D283" s="183" t="s">
        <v>440</v>
      </c>
      <c r="E283" s="192" t="s">
        <v>1</v>
      </c>
      <c r="F283" s="193" t="s">
        <v>448</v>
      </c>
      <c r="H283" s="194">
        <v>3710</v>
      </c>
      <c r="I283" s="195"/>
      <c r="L283" s="191"/>
      <c r="M283" s="196"/>
      <c r="N283" s="197"/>
      <c r="O283" s="197"/>
      <c r="P283" s="197"/>
      <c r="Q283" s="197"/>
      <c r="R283" s="197"/>
      <c r="S283" s="197"/>
      <c r="T283" s="198"/>
      <c r="AT283" s="192" t="s">
        <v>440</v>
      </c>
      <c r="AU283" s="192" t="s">
        <v>82</v>
      </c>
      <c r="AV283" s="14" t="s">
        <v>159</v>
      </c>
      <c r="AW283" s="14" t="s">
        <v>29</v>
      </c>
      <c r="AX283" s="14" t="s">
        <v>80</v>
      </c>
      <c r="AY283" s="192" t="s">
        <v>152</v>
      </c>
    </row>
    <row r="284" spans="1:65" s="2" customFormat="1" ht="114.95" customHeight="1">
      <c r="A284" s="34"/>
      <c r="B284" s="151"/>
      <c r="C284" s="152" t="s">
        <v>247</v>
      </c>
      <c r="D284" s="152" t="s">
        <v>155</v>
      </c>
      <c r="E284" s="153" t="s">
        <v>616</v>
      </c>
      <c r="F284" s="154" t="s">
        <v>617</v>
      </c>
      <c r="G284" s="155" t="s">
        <v>176</v>
      </c>
      <c r="H284" s="156">
        <v>615.88</v>
      </c>
      <c r="I284" s="157"/>
      <c r="J284" s="158">
        <f>ROUND(I284*H284,2)</f>
        <v>0</v>
      </c>
      <c r="K284" s="159"/>
      <c r="L284" s="35"/>
      <c r="M284" s="160" t="s">
        <v>1</v>
      </c>
      <c r="N284" s="161" t="s">
        <v>37</v>
      </c>
      <c r="O284" s="60"/>
      <c r="P284" s="162">
        <f>O284*H284</f>
        <v>0</v>
      </c>
      <c r="Q284" s="162">
        <v>0</v>
      </c>
      <c r="R284" s="162">
        <f>Q284*H284</f>
        <v>0</v>
      </c>
      <c r="S284" s="162">
        <v>0</v>
      </c>
      <c r="T284" s="163">
        <f>S284*H284</f>
        <v>0</v>
      </c>
      <c r="U284" s="34"/>
      <c r="V284" s="34"/>
      <c r="W284" s="34"/>
      <c r="X284" s="34"/>
      <c r="Y284" s="34"/>
      <c r="Z284" s="34"/>
      <c r="AA284" s="34"/>
      <c r="AB284" s="34"/>
      <c r="AC284" s="34"/>
      <c r="AD284" s="34"/>
      <c r="AE284" s="34"/>
      <c r="AR284" s="164" t="s">
        <v>159</v>
      </c>
      <c r="AT284" s="164" t="s">
        <v>155</v>
      </c>
      <c r="AU284" s="164" t="s">
        <v>82</v>
      </c>
      <c r="AY284" s="19" t="s">
        <v>152</v>
      </c>
      <c r="BE284" s="165">
        <f>IF(N284="základní",J284,0)</f>
        <v>0</v>
      </c>
      <c r="BF284" s="165">
        <f>IF(N284="snížená",J284,0)</f>
        <v>0</v>
      </c>
      <c r="BG284" s="165">
        <f>IF(N284="zákl. přenesená",J284,0)</f>
        <v>0</v>
      </c>
      <c r="BH284" s="165">
        <f>IF(N284="sníž. přenesená",J284,0)</f>
        <v>0</v>
      </c>
      <c r="BI284" s="165">
        <f>IF(N284="nulová",J284,0)</f>
        <v>0</v>
      </c>
      <c r="BJ284" s="19" t="s">
        <v>80</v>
      </c>
      <c r="BK284" s="165">
        <f>ROUND(I284*H284,2)</f>
        <v>0</v>
      </c>
      <c r="BL284" s="19" t="s">
        <v>159</v>
      </c>
      <c r="BM284" s="164" t="s">
        <v>339</v>
      </c>
    </row>
    <row r="285" spans="1:65" s="15" customFormat="1">
      <c r="B285" s="199"/>
      <c r="D285" s="183" t="s">
        <v>440</v>
      </c>
      <c r="E285" s="200" t="s">
        <v>1</v>
      </c>
      <c r="F285" s="201" t="s">
        <v>618</v>
      </c>
      <c r="H285" s="200" t="s">
        <v>1</v>
      </c>
      <c r="I285" s="202"/>
      <c r="L285" s="199"/>
      <c r="M285" s="203"/>
      <c r="N285" s="204"/>
      <c r="O285" s="204"/>
      <c r="P285" s="204"/>
      <c r="Q285" s="204"/>
      <c r="R285" s="204"/>
      <c r="S285" s="204"/>
      <c r="T285" s="205"/>
      <c r="AT285" s="200" t="s">
        <v>440</v>
      </c>
      <c r="AU285" s="200" t="s">
        <v>82</v>
      </c>
      <c r="AV285" s="15" t="s">
        <v>80</v>
      </c>
      <c r="AW285" s="15" t="s">
        <v>29</v>
      </c>
      <c r="AX285" s="15" t="s">
        <v>72</v>
      </c>
      <c r="AY285" s="200" t="s">
        <v>152</v>
      </c>
    </row>
    <row r="286" spans="1:65" s="13" customFormat="1">
      <c r="B286" s="182"/>
      <c r="D286" s="183" t="s">
        <v>440</v>
      </c>
      <c r="E286" s="184" t="s">
        <v>1</v>
      </c>
      <c r="F286" s="185" t="s">
        <v>578</v>
      </c>
      <c r="H286" s="186">
        <v>398.8</v>
      </c>
      <c r="I286" s="187"/>
      <c r="L286" s="182"/>
      <c r="M286" s="188"/>
      <c r="N286" s="189"/>
      <c r="O286" s="189"/>
      <c r="P286" s="189"/>
      <c r="Q286" s="189"/>
      <c r="R286" s="189"/>
      <c r="S286" s="189"/>
      <c r="T286" s="190"/>
      <c r="AT286" s="184" t="s">
        <v>440</v>
      </c>
      <c r="AU286" s="184" t="s">
        <v>82</v>
      </c>
      <c r="AV286" s="13" t="s">
        <v>82</v>
      </c>
      <c r="AW286" s="13" t="s">
        <v>29</v>
      </c>
      <c r="AX286" s="13" t="s">
        <v>72</v>
      </c>
      <c r="AY286" s="184" t="s">
        <v>152</v>
      </c>
    </row>
    <row r="287" spans="1:65" s="13" customFormat="1">
      <c r="B287" s="182"/>
      <c r="D287" s="183" t="s">
        <v>440</v>
      </c>
      <c r="E287" s="184" t="s">
        <v>1</v>
      </c>
      <c r="F287" s="185" t="s">
        <v>579</v>
      </c>
      <c r="H287" s="186">
        <v>87.5</v>
      </c>
      <c r="I287" s="187"/>
      <c r="L287" s="182"/>
      <c r="M287" s="188"/>
      <c r="N287" s="189"/>
      <c r="O287" s="189"/>
      <c r="P287" s="189"/>
      <c r="Q287" s="189"/>
      <c r="R287" s="189"/>
      <c r="S287" s="189"/>
      <c r="T287" s="190"/>
      <c r="AT287" s="184" t="s">
        <v>440</v>
      </c>
      <c r="AU287" s="184" t="s">
        <v>82</v>
      </c>
      <c r="AV287" s="13" t="s">
        <v>82</v>
      </c>
      <c r="AW287" s="13" t="s">
        <v>29</v>
      </c>
      <c r="AX287" s="13" t="s">
        <v>72</v>
      </c>
      <c r="AY287" s="184" t="s">
        <v>152</v>
      </c>
    </row>
    <row r="288" spans="1:65" s="13" customFormat="1">
      <c r="B288" s="182"/>
      <c r="D288" s="183" t="s">
        <v>440</v>
      </c>
      <c r="E288" s="184" t="s">
        <v>1</v>
      </c>
      <c r="F288" s="185" t="s">
        <v>580</v>
      </c>
      <c r="H288" s="186">
        <v>129.58000000000001</v>
      </c>
      <c r="I288" s="187"/>
      <c r="L288" s="182"/>
      <c r="M288" s="188"/>
      <c r="N288" s="189"/>
      <c r="O288" s="189"/>
      <c r="P288" s="189"/>
      <c r="Q288" s="189"/>
      <c r="R288" s="189"/>
      <c r="S288" s="189"/>
      <c r="T288" s="190"/>
      <c r="AT288" s="184" t="s">
        <v>440</v>
      </c>
      <c r="AU288" s="184" t="s">
        <v>82</v>
      </c>
      <c r="AV288" s="13" t="s">
        <v>82</v>
      </c>
      <c r="AW288" s="13" t="s">
        <v>29</v>
      </c>
      <c r="AX288" s="13" t="s">
        <v>72</v>
      </c>
      <c r="AY288" s="184" t="s">
        <v>152</v>
      </c>
    </row>
    <row r="289" spans="1:65" s="14" customFormat="1">
      <c r="B289" s="191"/>
      <c r="D289" s="183" t="s">
        <v>440</v>
      </c>
      <c r="E289" s="192" t="s">
        <v>1</v>
      </c>
      <c r="F289" s="193" t="s">
        <v>448</v>
      </c>
      <c r="H289" s="194">
        <v>615.88</v>
      </c>
      <c r="I289" s="195"/>
      <c r="L289" s="191"/>
      <c r="M289" s="196"/>
      <c r="N289" s="197"/>
      <c r="O289" s="197"/>
      <c r="P289" s="197"/>
      <c r="Q289" s="197"/>
      <c r="R289" s="197"/>
      <c r="S289" s="197"/>
      <c r="T289" s="198"/>
      <c r="AT289" s="192" t="s">
        <v>440</v>
      </c>
      <c r="AU289" s="192" t="s">
        <v>82</v>
      </c>
      <c r="AV289" s="14" t="s">
        <v>159</v>
      </c>
      <c r="AW289" s="14" t="s">
        <v>29</v>
      </c>
      <c r="AX289" s="14" t="s">
        <v>80</v>
      </c>
      <c r="AY289" s="192" t="s">
        <v>152</v>
      </c>
    </row>
    <row r="290" spans="1:65" s="2" customFormat="1" ht="37.9" customHeight="1">
      <c r="A290" s="34"/>
      <c r="B290" s="151"/>
      <c r="C290" s="152" t="s">
        <v>343</v>
      </c>
      <c r="D290" s="152" t="s">
        <v>155</v>
      </c>
      <c r="E290" s="153" t="s">
        <v>619</v>
      </c>
      <c r="F290" s="154" t="s">
        <v>620</v>
      </c>
      <c r="G290" s="155" t="s">
        <v>188</v>
      </c>
      <c r="H290" s="156">
        <v>91</v>
      </c>
      <c r="I290" s="157"/>
      <c r="J290" s="158">
        <f>ROUND(I290*H290,2)</f>
        <v>0</v>
      </c>
      <c r="K290" s="159"/>
      <c r="L290" s="35"/>
      <c r="M290" s="160" t="s">
        <v>1</v>
      </c>
      <c r="N290" s="161" t="s">
        <v>37</v>
      </c>
      <c r="O290" s="60"/>
      <c r="P290" s="162">
        <f>O290*H290</f>
        <v>0</v>
      </c>
      <c r="Q290" s="162">
        <v>0</v>
      </c>
      <c r="R290" s="162">
        <f>Q290*H290</f>
        <v>0</v>
      </c>
      <c r="S290" s="162">
        <v>0</v>
      </c>
      <c r="T290" s="163">
        <f>S290*H290</f>
        <v>0</v>
      </c>
      <c r="U290" s="34"/>
      <c r="V290" s="34"/>
      <c r="W290" s="34"/>
      <c r="X290" s="34"/>
      <c r="Y290" s="34"/>
      <c r="Z290" s="34"/>
      <c r="AA290" s="34"/>
      <c r="AB290" s="34"/>
      <c r="AC290" s="34"/>
      <c r="AD290" s="34"/>
      <c r="AE290" s="34"/>
      <c r="AR290" s="164" t="s">
        <v>159</v>
      </c>
      <c r="AT290" s="164" t="s">
        <v>155</v>
      </c>
      <c r="AU290" s="164" t="s">
        <v>82</v>
      </c>
      <c r="AY290" s="19" t="s">
        <v>152</v>
      </c>
      <c r="BE290" s="165">
        <f>IF(N290="základní",J290,0)</f>
        <v>0</v>
      </c>
      <c r="BF290" s="165">
        <f>IF(N290="snížená",J290,0)</f>
        <v>0</v>
      </c>
      <c r="BG290" s="165">
        <f>IF(N290="zákl. přenesená",J290,0)</f>
        <v>0</v>
      </c>
      <c r="BH290" s="165">
        <f>IF(N290="sníž. přenesená",J290,0)</f>
        <v>0</v>
      </c>
      <c r="BI290" s="165">
        <f>IF(N290="nulová",J290,0)</f>
        <v>0</v>
      </c>
      <c r="BJ290" s="19" t="s">
        <v>80</v>
      </c>
      <c r="BK290" s="165">
        <f>ROUND(I290*H290,2)</f>
        <v>0</v>
      </c>
      <c r="BL290" s="19" t="s">
        <v>159</v>
      </c>
      <c r="BM290" s="164" t="s">
        <v>621</v>
      </c>
    </row>
    <row r="291" spans="1:65" s="2" customFormat="1" ht="16.5" customHeight="1">
      <c r="A291" s="34"/>
      <c r="B291" s="151"/>
      <c r="C291" s="166" t="s">
        <v>251</v>
      </c>
      <c r="D291" s="166" t="s">
        <v>169</v>
      </c>
      <c r="E291" s="167" t="s">
        <v>622</v>
      </c>
      <c r="F291" s="168" t="s">
        <v>623</v>
      </c>
      <c r="G291" s="169" t="s">
        <v>188</v>
      </c>
      <c r="H291" s="170">
        <v>35</v>
      </c>
      <c r="I291" s="171"/>
      <c r="J291" s="172">
        <f>ROUND(I291*H291,2)</f>
        <v>0</v>
      </c>
      <c r="K291" s="173"/>
      <c r="L291" s="174"/>
      <c r="M291" s="175" t="s">
        <v>1</v>
      </c>
      <c r="N291" s="176" t="s">
        <v>37</v>
      </c>
      <c r="O291" s="60"/>
      <c r="P291" s="162">
        <f>O291*H291</f>
        <v>0</v>
      </c>
      <c r="Q291" s="162">
        <v>0</v>
      </c>
      <c r="R291" s="162">
        <f>Q291*H291</f>
        <v>0</v>
      </c>
      <c r="S291" s="162">
        <v>0</v>
      </c>
      <c r="T291" s="163">
        <f>S291*H291</f>
        <v>0</v>
      </c>
      <c r="U291" s="34"/>
      <c r="V291" s="34"/>
      <c r="W291" s="34"/>
      <c r="X291" s="34"/>
      <c r="Y291" s="34"/>
      <c r="Z291" s="34"/>
      <c r="AA291" s="34"/>
      <c r="AB291" s="34"/>
      <c r="AC291" s="34"/>
      <c r="AD291" s="34"/>
      <c r="AE291" s="34"/>
      <c r="AR291" s="164" t="s">
        <v>168</v>
      </c>
      <c r="AT291" s="164" t="s">
        <v>169</v>
      </c>
      <c r="AU291" s="164" t="s">
        <v>82</v>
      </c>
      <c r="AY291" s="19" t="s">
        <v>152</v>
      </c>
      <c r="BE291" s="165">
        <f>IF(N291="základní",J291,0)</f>
        <v>0</v>
      </c>
      <c r="BF291" s="165">
        <f>IF(N291="snížená",J291,0)</f>
        <v>0</v>
      </c>
      <c r="BG291" s="165">
        <f>IF(N291="zákl. přenesená",J291,0)</f>
        <v>0</v>
      </c>
      <c r="BH291" s="165">
        <f>IF(N291="sníž. přenesená",J291,0)</f>
        <v>0</v>
      </c>
      <c r="BI291" s="165">
        <f>IF(N291="nulová",J291,0)</f>
        <v>0</v>
      </c>
      <c r="BJ291" s="19" t="s">
        <v>80</v>
      </c>
      <c r="BK291" s="165">
        <f>ROUND(I291*H291,2)</f>
        <v>0</v>
      </c>
      <c r="BL291" s="19" t="s">
        <v>159</v>
      </c>
      <c r="BM291" s="164" t="s">
        <v>346</v>
      </c>
    </row>
    <row r="292" spans="1:65" s="2" customFormat="1" ht="16.5" customHeight="1">
      <c r="A292" s="34"/>
      <c r="B292" s="151"/>
      <c r="C292" s="166" t="s">
        <v>350</v>
      </c>
      <c r="D292" s="166" t="s">
        <v>169</v>
      </c>
      <c r="E292" s="167" t="s">
        <v>624</v>
      </c>
      <c r="F292" s="168" t="s">
        <v>625</v>
      </c>
      <c r="G292" s="169" t="s">
        <v>188</v>
      </c>
      <c r="H292" s="170">
        <v>56</v>
      </c>
      <c r="I292" s="171"/>
      <c r="J292" s="172">
        <f>ROUND(I292*H292,2)</f>
        <v>0</v>
      </c>
      <c r="K292" s="173"/>
      <c r="L292" s="174"/>
      <c r="M292" s="175" t="s">
        <v>1</v>
      </c>
      <c r="N292" s="176" t="s">
        <v>37</v>
      </c>
      <c r="O292" s="60"/>
      <c r="P292" s="162">
        <f>O292*H292</f>
        <v>0</v>
      </c>
      <c r="Q292" s="162">
        <v>0</v>
      </c>
      <c r="R292" s="162">
        <f>Q292*H292</f>
        <v>0</v>
      </c>
      <c r="S292" s="162">
        <v>0</v>
      </c>
      <c r="T292" s="163">
        <f>S292*H292</f>
        <v>0</v>
      </c>
      <c r="U292" s="34"/>
      <c r="V292" s="34"/>
      <c r="W292" s="34"/>
      <c r="X292" s="34"/>
      <c r="Y292" s="34"/>
      <c r="Z292" s="34"/>
      <c r="AA292" s="34"/>
      <c r="AB292" s="34"/>
      <c r="AC292" s="34"/>
      <c r="AD292" s="34"/>
      <c r="AE292" s="34"/>
      <c r="AR292" s="164" t="s">
        <v>168</v>
      </c>
      <c r="AT292" s="164" t="s">
        <v>169</v>
      </c>
      <c r="AU292" s="164" t="s">
        <v>82</v>
      </c>
      <c r="AY292" s="19" t="s">
        <v>152</v>
      </c>
      <c r="BE292" s="165">
        <f>IF(N292="základní",J292,0)</f>
        <v>0</v>
      </c>
      <c r="BF292" s="165">
        <f>IF(N292="snížená",J292,0)</f>
        <v>0</v>
      </c>
      <c r="BG292" s="165">
        <f>IF(N292="zákl. přenesená",J292,0)</f>
        <v>0</v>
      </c>
      <c r="BH292" s="165">
        <f>IF(N292="sníž. přenesená",J292,0)</f>
        <v>0</v>
      </c>
      <c r="BI292" s="165">
        <f>IF(N292="nulová",J292,0)</f>
        <v>0</v>
      </c>
      <c r="BJ292" s="19" t="s">
        <v>80</v>
      </c>
      <c r="BK292" s="165">
        <f>ROUND(I292*H292,2)</f>
        <v>0</v>
      </c>
      <c r="BL292" s="19" t="s">
        <v>159</v>
      </c>
      <c r="BM292" s="164" t="s">
        <v>349</v>
      </c>
    </row>
    <row r="293" spans="1:65" s="13" customFormat="1">
      <c r="B293" s="182"/>
      <c r="D293" s="183" t="s">
        <v>440</v>
      </c>
      <c r="E293" s="184" t="s">
        <v>1</v>
      </c>
      <c r="F293" s="185" t="s">
        <v>626</v>
      </c>
      <c r="H293" s="186">
        <v>56</v>
      </c>
      <c r="I293" s="187"/>
      <c r="L293" s="182"/>
      <c r="M293" s="188"/>
      <c r="N293" s="189"/>
      <c r="O293" s="189"/>
      <c r="P293" s="189"/>
      <c r="Q293" s="189"/>
      <c r="R293" s="189"/>
      <c r="S293" s="189"/>
      <c r="T293" s="190"/>
      <c r="AT293" s="184" t="s">
        <v>440</v>
      </c>
      <c r="AU293" s="184" t="s">
        <v>82</v>
      </c>
      <c r="AV293" s="13" t="s">
        <v>82</v>
      </c>
      <c r="AW293" s="13" t="s">
        <v>29</v>
      </c>
      <c r="AX293" s="13" t="s">
        <v>72</v>
      </c>
      <c r="AY293" s="184" t="s">
        <v>152</v>
      </c>
    </row>
    <row r="294" spans="1:65" s="14" customFormat="1">
      <c r="B294" s="191"/>
      <c r="D294" s="183" t="s">
        <v>440</v>
      </c>
      <c r="E294" s="192" t="s">
        <v>1</v>
      </c>
      <c r="F294" s="193" t="s">
        <v>448</v>
      </c>
      <c r="H294" s="194">
        <v>56</v>
      </c>
      <c r="I294" s="195"/>
      <c r="L294" s="191"/>
      <c r="M294" s="196"/>
      <c r="N294" s="197"/>
      <c r="O294" s="197"/>
      <c r="P294" s="197"/>
      <c r="Q294" s="197"/>
      <c r="R294" s="197"/>
      <c r="S294" s="197"/>
      <c r="T294" s="198"/>
      <c r="AT294" s="192" t="s">
        <v>440</v>
      </c>
      <c r="AU294" s="192" t="s">
        <v>82</v>
      </c>
      <c r="AV294" s="14" t="s">
        <v>159</v>
      </c>
      <c r="AW294" s="14" t="s">
        <v>29</v>
      </c>
      <c r="AX294" s="14" t="s">
        <v>80</v>
      </c>
      <c r="AY294" s="192" t="s">
        <v>152</v>
      </c>
    </row>
    <row r="295" spans="1:65" s="2" customFormat="1" ht="44.25" customHeight="1">
      <c r="A295" s="34"/>
      <c r="B295" s="151"/>
      <c r="C295" s="152" t="s">
        <v>254</v>
      </c>
      <c r="D295" s="152" t="s">
        <v>155</v>
      </c>
      <c r="E295" s="153" t="s">
        <v>627</v>
      </c>
      <c r="F295" s="154" t="s">
        <v>628</v>
      </c>
      <c r="G295" s="155" t="s">
        <v>188</v>
      </c>
      <c r="H295" s="156">
        <v>6</v>
      </c>
      <c r="I295" s="157"/>
      <c r="J295" s="158">
        <f>ROUND(I295*H295,2)</f>
        <v>0</v>
      </c>
      <c r="K295" s="159"/>
      <c r="L295" s="35"/>
      <c r="M295" s="160" t="s">
        <v>1</v>
      </c>
      <c r="N295" s="161" t="s">
        <v>37</v>
      </c>
      <c r="O295" s="60"/>
      <c r="P295" s="162">
        <f>O295*H295</f>
        <v>0</v>
      </c>
      <c r="Q295" s="162">
        <v>0</v>
      </c>
      <c r="R295" s="162">
        <f>Q295*H295</f>
        <v>0</v>
      </c>
      <c r="S295" s="162">
        <v>0</v>
      </c>
      <c r="T295" s="163">
        <f>S295*H295</f>
        <v>0</v>
      </c>
      <c r="U295" s="34"/>
      <c r="V295" s="34"/>
      <c r="W295" s="34"/>
      <c r="X295" s="34"/>
      <c r="Y295" s="34"/>
      <c r="Z295" s="34"/>
      <c r="AA295" s="34"/>
      <c r="AB295" s="34"/>
      <c r="AC295" s="34"/>
      <c r="AD295" s="34"/>
      <c r="AE295" s="34"/>
      <c r="AR295" s="164" t="s">
        <v>159</v>
      </c>
      <c r="AT295" s="164" t="s">
        <v>155</v>
      </c>
      <c r="AU295" s="164" t="s">
        <v>82</v>
      </c>
      <c r="AY295" s="19" t="s">
        <v>152</v>
      </c>
      <c r="BE295" s="165">
        <f>IF(N295="základní",J295,0)</f>
        <v>0</v>
      </c>
      <c r="BF295" s="165">
        <f>IF(N295="snížená",J295,0)</f>
        <v>0</v>
      </c>
      <c r="BG295" s="165">
        <f>IF(N295="zákl. přenesená",J295,0)</f>
        <v>0</v>
      </c>
      <c r="BH295" s="165">
        <f>IF(N295="sníž. přenesená",J295,0)</f>
        <v>0</v>
      </c>
      <c r="BI295" s="165">
        <f>IF(N295="nulová",J295,0)</f>
        <v>0</v>
      </c>
      <c r="BJ295" s="19" t="s">
        <v>80</v>
      </c>
      <c r="BK295" s="165">
        <f>ROUND(I295*H295,2)</f>
        <v>0</v>
      </c>
      <c r="BL295" s="19" t="s">
        <v>159</v>
      </c>
      <c r="BM295" s="164" t="s">
        <v>353</v>
      </c>
    </row>
    <row r="296" spans="1:65" s="2" customFormat="1" ht="55.5" customHeight="1">
      <c r="A296" s="34"/>
      <c r="B296" s="151"/>
      <c r="C296" s="152" t="s">
        <v>357</v>
      </c>
      <c r="D296" s="152" t="s">
        <v>155</v>
      </c>
      <c r="E296" s="153" t="s">
        <v>629</v>
      </c>
      <c r="F296" s="154" t="s">
        <v>630</v>
      </c>
      <c r="G296" s="155" t="s">
        <v>176</v>
      </c>
      <c r="H296" s="156">
        <v>95.3</v>
      </c>
      <c r="I296" s="157"/>
      <c r="J296" s="158">
        <f>ROUND(I296*H296,2)</f>
        <v>0</v>
      </c>
      <c r="K296" s="159"/>
      <c r="L296" s="35"/>
      <c r="M296" s="160" t="s">
        <v>1</v>
      </c>
      <c r="N296" s="161" t="s">
        <v>37</v>
      </c>
      <c r="O296" s="60"/>
      <c r="P296" s="162">
        <f>O296*H296</f>
        <v>0</v>
      </c>
      <c r="Q296" s="162">
        <v>0</v>
      </c>
      <c r="R296" s="162">
        <f>Q296*H296</f>
        <v>0</v>
      </c>
      <c r="S296" s="162">
        <v>0</v>
      </c>
      <c r="T296" s="163">
        <f>S296*H296</f>
        <v>0</v>
      </c>
      <c r="U296" s="34"/>
      <c r="V296" s="34"/>
      <c r="W296" s="34"/>
      <c r="X296" s="34"/>
      <c r="Y296" s="34"/>
      <c r="Z296" s="34"/>
      <c r="AA296" s="34"/>
      <c r="AB296" s="34"/>
      <c r="AC296" s="34"/>
      <c r="AD296" s="34"/>
      <c r="AE296" s="34"/>
      <c r="AR296" s="164" t="s">
        <v>159</v>
      </c>
      <c r="AT296" s="164" t="s">
        <v>155</v>
      </c>
      <c r="AU296" s="164" t="s">
        <v>82</v>
      </c>
      <c r="AY296" s="19" t="s">
        <v>152</v>
      </c>
      <c r="BE296" s="165">
        <f>IF(N296="základní",J296,0)</f>
        <v>0</v>
      </c>
      <c r="BF296" s="165">
        <f>IF(N296="snížená",J296,0)</f>
        <v>0</v>
      </c>
      <c r="BG296" s="165">
        <f>IF(N296="zákl. přenesená",J296,0)</f>
        <v>0</v>
      </c>
      <c r="BH296" s="165">
        <f>IF(N296="sníž. přenesená",J296,0)</f>
        <v>0</v>
      </c>
      <c r="BI296" s="165">
        <f>IF(N296="nulová",J296,0)</f>
        <v>0</v>
      </c>
      <c r="BJ296" s="19" t="s">
        <v>80</v>
      </c>
      <c r="BK296" s="165">
        <f>ROUND(I296*H296,2)</f>
        <v>0</v>
      </c>
      <c r="BL296" s="19" t="s">
        <v>159</v>
      </c>
      <c r="BM296" s="164" t="s">
        <v>356</v>
      </c>
    </row>
    <row r="297" spans="1:65" s="13" customFormat="1">
      <c r="B297" s="182"/>
      <c r="D297" s="183" t="s">
        <v>440</v>
      </c>
      <c r="E297" s="184" t="s">
        <v>1</v>
      </c>
      <c r="F297" s="185" t="s">
        <v>631</v>
      </c>
      <c r="H297" s="186">
        <v>63.6</v>
      </c>
      <c r="I297" s="187"/>
      <c r="L297" s="182"/>
      <c r="M297" s="188"/>
      <c r="N297" s="189"/>
      <c r="O297" s="189"/>
      <c r="P297" s="189"/>
      <c r="Q297" s="189"/>
      <c r="R297" s="189"/>
      <c r="S297" s="189"/>
      <c r="T297" s="190"/>
      <c r="AT297" s="184" t="s">
        <v>440</v>
      </c>
      <c r="AU297" s="184" t="s">
        <v>82</v>
      </c>
      <c r="AV297" s="13" t="s">
        <v>82</v>
      </c>
      <c r="AW297" s="13" t="s">
        <v>29</v>
      </c>
      <c r="AX297" s="13" t="s">
        <v>72</v>
      </c>
      <c r="AY297" s="184" t="s">
        <v>152</v>
      </c>
    </row>
    <row r="298" spans="1:65" s="13" customFormat="1">
      <c r="B298" s="182"/>
      <c r="D298" s="183" t="s">
        <v>440</v>
      </c>
      <c r="E298" s="184" t="s">
        <v>1</v>
      </c>
      <c r="F298" s="185" t="s">
        <v>632</v>
      </c>
      <c r="H298" s="186">
        <v>13.4</v>
      </c>
      <c r="I298" s="187"/>
      <c r="L298" s="182"/>
      <c r="M298" s="188"/>
      <c r="N298" s="189"/>
      <c r="O298" s="189"/>
      <c r="P298" s="189"/>
      <c r="Q298" s="189"/>
      <c r="R298" s="189"/>
      <c r="S298" s="189"/>
      <c r="T298" s="190"/>
      <c r="AT298" s="184" t="s">
        <v>440</v>
      </c>
      <c r="AU298" s="184" t="s">
        <v>82</v>
      </c>
      <c r="AV298" s="13" t="s">
        <v>82</v>
      </c>
      <c r="AW298" s="13" t="s">
        <v>29</v>
      </c>
      <c r="AX298" s="13" t="s">
        <v>72</v>
      </c>
      <c r="AY298" s="184" t="s">
        <v>152</v>
      </c>
    </row>
    <row r="299" spans="1:65" s="13" customFormat="1">
      <c r="B299" s="182"/>
      <c r="D299" s="183" t="s">
        <v>440</v>
      </c>
      <c r="E299" s="184" t="s">
        <v>1</v>
      </c>
      <c r="F299" s="185" t="s">
        <v>633</v>
      </c>
      <c r="H299" s="186">
        <v>18.3</v>
      </c>
      <c r="I299" s="187"/>
      <c r="L299" s="182"/>
      <c r="M299" s="188"/>
      <c r="N299" s="189"/>
      <c r="O299" s="189"/>
      <c r="P299" s="189"/>
      <c r="Q299" s="189"/>
      <c r="R299" s="189"/>
      <c r="S299" s="189"/>
      <c r="T299" s="190"/>
      <c r="AT299" s="184" t="s">
        <v>440</v>
      </c>
      <c r="AU299" s="184" t="s">
        <v>82</v>
      </c>
      <c r="AV299" s="13" t="s">
        <v>82</v>
      </c>
      <c r="AW299" s="13" t="s">
        <v>29</v>
      </c>
      <c r="AX299" s="13" t="s">
        <v>72</v>
      </c>
      <c r="AY299" s="184" t="s">
        <v>152</v>
      </c>
    </row>
    <row r="300" spans="1:65" s="14" customFormat="1">
      <c r="B300" s="191"/>
      <c r="D300" s="183" t="s">
        <v>440</v>
      </c>
      <c r="E300" s="192" t="s">
        <v>1</v>
      </c>
      <c r="F300" s="193" t="s">
        <v>448</v>
      </c>
      <c r="H300" s="194">
        <v>95.3</v>
      </c>
      <c r="I300" s="195"/>
      <c r="L300" s="191"/>
      <c r="M300" s="196"/>
      <c r="N300" s="197"/>
      <c r="O300" s="197"/>
      <c r="P300" s="197"/>
      <c r="Q300" s="197"/>
      <c r="R300" s="197"/>
      <c r="S300" s="197"/>
      <c r="T300" s="198"/>
      <c r="AT300" s="192" t="s">
        <v>440</v>
      </c>
      <c r="AU300" s="192" t="s">
        <v>82</v>
      </c>
      <c r="AV300" s="14" t="s">
        <v>159</v>
      </c>
      <c r="AW300" s="14" t="s">
        <v>29</v>
      </c>
      <c r="AX300" s="14" t="s">
        <v>80</v>
      </c>
      <c r="AY300" s="192" t="s">
        <v>152</v>
      </c>
    </row>
    <row r="301" spans="1:65" s="2" customFormat="1" ht="24">
      <c r="A301" s="34"/>
      <c r="B301" s="151"/>
      <c r="C301" s="166" t="s">
        <v>258</v>
      </c>
      <c r="D301" s="166" t="s">
        <v>169</v>
      </c>
      <c r="E301" s="167" t="s">
        <v>634</v>
      </c>
      <c r="F301" s="242" t="s">
        <v>2338</v>
      </c>
      <c r="G301" s="169" t="s">
        <v>188</v>
      </c>
      <c r="H301" s="170">
        <v>1</v>
      </c>
      <c r="I301" s="243">
        <v>2353380</v>
      </c>
      <c r="J301" s="172">
        <f>ROUND(I301*H301,2)</f>
        <v>2353380</v>
      </c>
      <c r="K301" s="173"/>
      <c r="L301" s="174"/>
      <c r="M301" s="175" t="s">
        <v>1</v>
      </c>
      <c r="N301" s="176" t="s">
        <v>37</v>
      </c>
      <c r="O301" s="60"/>
      <c r="P301" s="162">
        <f>O301*H301</f>
        <v>0</v>
      </c>
      <c r="Q301" s="162">
        <v>0</v>
      </c>
      <c r="R301" s="162">
        <f>Q301*H301</f>
        <v>0</v>
      </c>
      <c r="S301" s="162">
        <v>0</v>
      </c>
      <c r="T301" s="163">
        <f>S301*H301</f>
        <v>0</v>
      </c>
      <c r="U301" s="34"/>
      <c r="V301" s="34"/>
      <c r="W301" s="34"/>
      <c r="X301" s="34"/>
      <c r="Y301" s="34"/>
      <c r="Z301" s="34"/>
      <c r="AA301" s="34"/>
      <c r="AB301" s="34"/>
      <c r="AC301" s="34"/>
      <c r="AD301" s="34"/>
      <c r="AE301" s="34"/>
      <c r="AR301" s="164" t="s">
        <v>168</v>
      </c>
      <c r="AT301" s="164" t="s">
        <v>169</v>
      </c>
      <c r="AU301" s="164" t="s">
        <v>82</v>
      </c>
      <c r="AY301" s="19" t="s">
        <v>152</v>
      </c>
      <c r="BE301" s="165">
        <f>IF(N301="základní",J301,0)</f>
        <v>2353380</v>
      </c>
      <c r="BF301" s="165">
        <f>IF(N301="snížená",J301,0)</f>
        <v>0</v>
      </c>
      <c r="BG301" s="165">
        <f>IF(N301="zákl. přenesená",J301,0)</f>
        <v>0</v>
      </c>
      <c r="BH301" s="165">
        <f>IF(N301="sníž. přenesená",J301,0)</f>
        <v>0</v>
      </c>
      <c r="BI301" s="165">
        <f>IF(N301="nulová",J301,0)</f>
        <v>0</v>
      </c>
      <c r="BJ301" s="19" t="s">
        <v>80</v>
      </c>
      <c r="BK301" s="165">
        <f>ROUND(I301*H301,2)</f>
        <v>2353380</v>
      </c>
      <c r="BL301" s="19" t="s">
        <v>159</v>
      </c>
      <c r="BM301" s="164" t="s">
        <v>635</v>
      </c>
    </row>
    <row r="302" spans="1:65" s="2" customFormat="1" ht="24">
      <c r="A302" s="34"/>
      <c r="B302" s="151"/>
      <c r="C302" s="166" t="s">
        <v>364</v>
      </c>
      <c r="D302" s="166" t="s">
        <v>169</v>
      </c>
      <c r="E302" s="167" t="s">
        <v>636</v>
      </c>
      <c r="F302" s="242" t="s">
        <v>2339</v>
      </c>
      <c r="G302" s="169" t="s">
        <v>188</v>
      </c>
      <c r="H302" s="170">
        <v>3</v>
      </c>
      <c r="I302" s="243">
        <v>2752760</v>
      </c>
      <c r="J302" s="172">
        <f>ROUND(I302*H302,2)</f>
        <v>8258280</v>
      </c>
      <c r="K302" s="173"/>
      <c r="L302" s="174"/>
      <c r="M302" s="175" t="s">
        <v>1</v>
      </c>
      <c r="N302" s="176" t="s">
        <v>37</v>
      </c>
      <c r="O302" s="60"/>
      <c r="P302" s="162">
        <f>O302*H302</f>
        <v>0</v>
      </c>
      <c r="Q302" s="162">
        <v>0</v>
      </c>
      <c r="R302" s="162">
        <f>Q302*H302</f>
        <v>0</v>
      </c>
      <c r="S302" s="162">
        <v>0</v>
      </c>
      <c r="T302" s="163">
        <f>S302*H302</f>
        <v>0</v>
      </c>
      <c r="U302" s="34"/>
      <c r="V302" s="34"/>
      <c r="W302" s="34"/>
      <c r="X302" s="34"/>
      <c r="Y302" s="34"/>
      <c r="Z302" s="34"/>
      <c r="AA302" s="34"/>
      <c r="AB302" s="34"/>
      <c r="AC302" s="34"/>
      <c r="AD302" s="34"/>
      <c r="AE302" s="34"/>
      <c r="AR302" s="164" t="s">
        <v>168</v>
      </c>
      <c r="AT302" s="164" t="s">
        <v>169</v>
      </c>
      <c r="AU302" s="164" t="s">
        <v>82</v>
      </c>
      <c r="AY302" s="19" t="s">
        <v>152</v>
      </c>
      <c r="BE302" s="165">
        <f>IF(N302="základní",J302,0)</f>
        <v>8258280</v>
      </c>
      <c r="BF302" s="165">
        <f>IF(N302="snížená",J302,0)</f>
        <v>0</v>
      </c>
      <c r="BG302" s="165">
        <f>IF(N302="zákl. přenesená",J302,0)</f>
        <v>0</v>
      </c>
      <c r="BH302" s="165">
        <f>IF(N302="sníž. přenesená",J302,0)</f>
        <v>0</v>
      </c>
      <c r="BI302" s="165">
        <f>IF(N302="nulová",J302,0)</f>
        <v>0</v>
      </c>
      <c r="BJ302" s="19" t="s">
        <v>80</v>
      </c>
      <c r="BK302" s="165">
        <f>ROUND(I302*H302,2)</f>
        <v>8258280</v>
      </c>
      <c r="BL302" s="19" t="s">
        <v>159</v>
      </c>
      <c r="BM302" s="164" t="s">
        <v>363</v>
      </c>
    </row>
    <row r="303" spans="1:65" s="2" customFormat="1" ht="24">
      <c r="A303" s="34"/>
      <c r="B303" s="151"/>
      <c r="C303" s="166" t="s">
        <v>261</v>
      </c>
      <c r="D303" s="166" t="s">
        <v>169</v>
      </c>
      <c r="E303" s="167" t="s">
        <v>637</v>
      </c>
      <c r="F303" s="242" t="s">
        <v>2340</v>
      </c>
      <c r="G303" s="169" t="s">
        <v>188</v>
      </c>
      <c r="H303" s="170">
        <v>1</v>
      </c>
      <c r="I303" s="243">
        <v>2752760</v>
      </c>
      <c r="J303" s="172">
        <f>ROUND(I303*H303,2)</f>
        <v>2752760</v>
      </c>
      <c r="K303" s="173"/>
      <c r="L303" s="174"/>
      <c r="M303" s="175" t="s">
        <v>1</v>
      </c>
      <c r="N303" s="176" t="s">
        <v>37</v>
      </c>
      <c r="O303" s="60"/>
      <c r="P303" s="162">
        <f>O303*H303</f>
        <v>0</v>
      </c>
      <c r="Q303" s="162">
        <v>0</v>
      </c>
      <c r="R303" s="162">
        <f>Q303*H303</f>
        <v>0</v>
      </c>
      <c r="S303" s="162">
        <v>0</v>
      </c>
      <c r="T303" s="163">
        <f>S303*H303</f>
        <v>0</v>
      </c>
      <c r="U303" s="34"/>
      <c r="V303" s="34"/>
      <c r="W303" s="34"/>
      <c r="X303" s="34"/>
      <c r="Y303" s="34"/>
      <c r="Z303" s="34"/>
      <c r="AA303" s="34"/>
      <c r="AB303" s="34"/>
      <c r="AC303" s="34"/>
      <c r="AD303" s="34"/>
      <c r="AE303" s="34"/>
      <c r="AR303" s="164" t="s">
        <v>168</v>
      </c>
      <c r="AT303" s="164" t="s">
        <v>169</v>
      </c>
      <c r="AU303" s="164" t="s">
        <v>82</v>
      </c>
      <c r="AY303" s="19" t="s">
        <v>152</v>
      </c>
      <c r="BE303" s="165">
        <f>IF(N303="základní",J303,0)</f>
        <v>2752760</v>
      </c>
      <c r="BF303" s="165">
        <f>IF(N303="snížená",J303,0)</f>
        <v>0</v>
      </c>
      <c r="BG303" s="165">
        <f>IF(N303="zákl. přenesená",J303,0)</f>
        <v>0</v>
      </c>
      <c r="BH303" s="165">
        <f>IF(N303="sníž. přenesená",J303,0)</f>
        <v>0</v>
      </c>
      <c r="BI303" s="165">
        <f>IF(N303="nulová",J303,0)</f>
        <v>0</v>
      </c>
      <c r="BJ303" s="19" t="s">
        <v>80</v>
      </c>
      <c r="BK303" s="165">
        <f>ROUND(I303*H303,2)</f>
        <v>2752760</v>
      </c>
      <c r="BL303" s="19" t="s">
        <v>159</v>
      </c>
      <c r="BM303" s="164" t="s">
        <v>638</v>
      </c>
    </row>
    <row r="304" spans="1:65" s="2" customFormat="1" ht="24">
      <c r="A304" s="34"/>
      <c r="B304" s="151"/>
      <c r="C304" s="166" t="s">
        <v>371</v>
      </c>
      <c r="D304" s="166" t="s">
        <v>169</v>
      </c>
      <c r="E304" s="167" t="s">
        <v>639</v>
      </c>
      <c r="F304" s="242" t="s">
        <v>2341</v>
      </c>
      <c r="G304" s="169" t="s">
        <v>188</v>
      </c>
      <c r="H304" s="170">
        <v>1</v>
      </c>
      <c r="I304" s="243">
        <v>3656110</v>
      </c>
      <c r="J304" s="172">
        <f>ROUND(I304*H304,2)</f>
        <v>3656110</v>
      </c>
      <c r="K304" s="173"/>
      <c r="L304" s="174"/>
      <c r="M304" s="175" t="s">
        <v>1</v>
      </c>
      <c r="N304" s="176" t="s">
        <v>37</v>
      </c>
      <c r="O304" s="60"/>
      <c r="P304" s="162">
        <f>O304*H304</f>
        <v>0</v>
      </c>
      <c r="Q304" s="162">
        <v>0</v>
      </c>
      <c r="R304" s="162">
        <f>Q304*H304</f>
        <v>0</v>
      </c>
      <c r="S304" s="162">
        <v>0</v>
      </c>
      <c r="T304" s="163">
        <f>S304*H304</f>
        <v>0</v>
      </c>
      <c r="U304" s="34"/>
      <c r="V304" s="34"/>
      <c r="W304" s="34"/>
      <c r="X304" s="34"/>
      <c r="Y304" s="34"/>
      <c r="Z304" s="34"/>
      <c r="AA304" s="34"/>
      <c r="AB304" s="34"/>
      <c r="AC304" s="34"/>
      <c r="AD304" s="34"/>
      <c r="AE304" s="34"/>
      <c r="AR304" s="164" t="s">
        <v>168</v>
      </c>
      <c r="AT304" s="164" t="s">
        <v>169</v>
      </c>
      <c r="AU304" s="164" t="s">
        <v>82</v>
      </c>
      <c r="AY304" s="19" t="s">
        <v>152</v>
      </c>
      <c r="BE304" s="165">
        <f>IF(N304="základní",J304,0)</f>
        <v>3656110</v>
      </c>
      <c r="BF304" s="165">
        <f>IF(N304="snížená",J304,0)</f>
        <v>0</v>
      </c>
      <c r="BG304" s="165">
        <f>IF(N304="zákl. přenesená",J304,0)</f>
        <v>0</v>
      </c>
      <c r="BH304" s="165">
        <f>IF(N304="sníž. přenesená",J304,0)</f>
        <v>0</v>
      </c>
      <c r="BI304" s="165">
        <f>IF(N304="nulová",J304,0)</f>
        <v>0</v>
      </c>
      <c r="BJ304" s="19" t="s">
        <v>80</v>
      </c>
      <c r="BK304" s="165">
        <f>ROUND(I304*H304,2)</f>
        <v>3656110</v>
      </c>
      <c r="BL304" s="19" t="s">
        <v>159</v>
      </c>
      <c r="BM304" s="164" t="s">
        <v>370</v>
      </c>
    </row>
    <row r="305" spans="1:65" s="2" customFormat="1" ht="37.9" customHeight="1">
      <c r="A305" s="34"/>
      <c r="B305" s="151"/>
      <c r="C305" s="152" t="s">
        <v>375</v>
      </c>
      <c r="D305" s="152" t="s">
        <v>155</v>
      </c>
      <c r="E305" s="153" t="s">
        <v>640</v>
      </c>
      <c r="F305" s="154" t="s">
        <v>641</v>
      </c>
      <c r="G305" s="155" t="s">
        <v>176</v>
      </c>
      <c r="H305" s="156">
        <v>249.25</v>
      </c>
      <c r="I305" s="157"/>
      <c r="J305" s="158">
        <f>ROUND(I305*H305,2)</f>
        <v>0</v>
      </c>
      <c r="K305" s="159"/>
      <c r="L305" s="35"/>
      <c r="M305" s="160" t="s">
        <v>1</v>
      </c>
      <c r="N305" s="161" t="s">
        <v>37</v>
      </c>
      <c r="O305" s="60"/>
      <c r="P305" s="162">
        <f>O305*H305</f>
        <v>0</v>
      </c>
      <c r="Q305" s="162">
        <v>0</v>
      </c>
      <c r="R305" s="162">
        <f>Q305*H305</f>
        <v>0</v>
      </c>
      <c r="S305" s="162">
        <v>0</v>
      </c>
      <c r="T305" s="163">
        <f>S305*H305</f>
        <v>0</v>
      </c>
      <c r="U305" s="34"/>
      <c r="V305" s="34"/>
      <c r="W305" s="34"/>
      <c r="X305" s="34"/>
      <c r="Y305" s="34"/>
      <c r="Z305" s="34"/>
      <c r="AA305" s="34"/>
      <c r="AB305" s="34"/>
      <c r="AC305" s="34"/>
      <c r="AD305" s="34"/>
      <c r="AE305" s="34"/>
      <c r="AR305" s="164" t="s">
        <v>159</v>
      </c>
      <c r="AT305" s="164" t="s">
        <v>155</v>
      </c>
      <c r="AU305" s="164" t="s">
        <v>82</v>
      </c>
      <c r="AY305" s="19" t="s">
        <v>152</v>
      </c>
      <c r="BE305" s="165">
        <f>IF(N305="základní",J305,0)</f>
        <v>0</v>
      </c>
      <c r="BF305" s="165">
        <f>IF(N305="snížená",J305,0)</f>
        <v>0</v>
      </c>
      <c r="BG305" s="165">
        <f>IF(N305="zákl. přenesená",J305,0)</f>
        <v>0</v>
      </c>
      <c r="BH305" s="165">
        <f>IF(N305="sníž. přenesená",J305,0)</f>
        <v>0</v>
      </c>
      <c r="BI305" s="165">
        <f>IF(N305="nulová",J305,0)</f>
        <v>0</v>
      </c>
      <c r="BJ305" s="19" t="s">
        <v>80</v>
      </c>
      <c r="BK305" s="165">
        <f>ROUND(I305*H305,2)</f>
        <v>0</v>
      </c>
      <c r="BL305" s="19" t="s">
        <v>159</v>
      </c>
      <c r="BM305" s="164" t="s">
        <v>642</v>
      </c>
    </row>
    <row r="306" spans="1:65" s="13" customFormat="1">
      <c r="B306" s="182"/>
      <c r="D306" s="183" t="s">
        <v>440</v>
      </c>
      <c r="E306" s="184" t="s">
        <v>1</v>
      </c>
      <c r="F306" s="185" t="s">
        <v>643</v>
      </c>
      <c r="H306" s="186">
        <v>249.25</v>
      </c>
      <c r="I306" s="187"/>
      <c r="L306" s="182"/>
      <c r="M306" s="188"/>
      <c r="N306" s="189"/>
      <c r="O306" s="189"/>
      <c r="P306" s="189"/>
      <c r="Q306" s="189"/>
      <c r="R306" s="189"/>
      <c r="S306" s="189"/>
      <c r="T306" s="190"/>
      <c r="AT306" s="184" t="s">
        <v>440</v>
      </c>
      <c r="AU306" s="184" t="s">
        <v>82</v>
      </c>
      <c r="AV306" s="13" t="s">
        <v>82</v>
      </c>
      <c r="AW306" s="13" t="s">
        <v>29</v>
      </c>
      <c r="AX306" s="13" t="s">
        <v>72</v>
      </c>
      <c r="AY306" s="184" t="s">
        <v>152</v>
      </c>
    </row>
    <row r="307" spans="1:65" s="14" customFormat="1">
      <c r="B307" s="191"/>
      <c r="D307" s="183" t="s">
        <v>440</v>
      </c>
      <c r="E307" s="192" t="s">
        <v>1</v>
      </c>
      <c r="F307" s="193" t="s">
        <v>448</v>
      </c>
      <c r="H307" s="194">
        <v>249.25</v>
      </c>
      <c r="I307" s="195"/>
      <c r="L307" s="191"/>
      <c r="M307" s="196"/>
      <c r="N307" s="197"/>
      <c r="O307" s="197"/>
      <c r="P307" s="197"/>
      <c r="Q307" s="197"/>
      <c r="R307" s="197"/>
      <c r="S307" s="197"/>
      <c r="T307" s="198"/>
      <c r="AT307" s="192" t="s">
        <v>440</v>
      </c>
      <c r="AU307" s="192" t="s">
        <v>82</v>
      </c>
      <c r="AV307" s="14" t="s">
        <v>159</v>
      </c>
      <c r="AW307" s="14" t="s">
        <v>29</v>
      </c>
      <c r="AX307" s="14" t="s">
        <v>80</v>
      </c>
      <c r="AY307" s="192" t="s">
        <v>152</v>
      </c>
    </row>
    <row r="308" spans="1:65" s="2" customFormat="1" ht="37.9" customHeight="1">
      <c r="A308" s="34"/>
      <c r="B308" s="151"/>
      <c r="C308" s="152" t="s">
        <v>379</v>
      </c>
      <c r="D308" s="152" t="s">
        <v>155</v>
      </c>
      <c r="E308" s="153" t="s">
        <v>644</v>
      </c>
      <c r="F308" s="154" t="s">
        <v>645</v>
      </c>
      <c r="G308" s="155" t="s">
        <v>176</v>
      </c>
      <c r="H308" s="156">
        <v>96.4</v>
      </c>
      <c r="I308" s="157"/>
      <c r="J308" s="158">
        <f>ROUND(I308*H308,2)</f>
        <v>0</v>
      </c>
      <c r="K308" s="159"/>
      <c r="L308" s="35"/>
      <c r="M308" s="160" t="s">
        <v>1</v>
      </c>
      <c r="N308" s="161" t="s">
        <v>37</v>
      </c>
      <c r="O308" s="60"/>
      <c r="P308" s="162">
        <f>O308*H308</f>
        <v>0</v>
      </c>
      <c r="Q308" s="162">
        <v>0</v>
      </c>
      <c r="R308" s="162">
        <f>Q308*H308</f>
        <v>0</v>
      </c>
      <c r="S308" s="162">
        <v>0</v>
      </c>
      <c r="T308" s="163">
        <f>S308*H308</f>
        <v>0</v>
      </c>
      <c r="U308" s="34"/>
      <c r="V308" s="34"/>
      <c r="W308" s="34"/>
      <c r="X308" s="34"/>
      <c r="Y308" s="34"/>
      <c r="Z308" s="34"/>
      <c r="AA308" s="34"/>
      <c r="AB308" s="34"/>
      <c r="AC308" s="34"/>
      <c r="AD308" s="34"/>
      <c r="AE308" s="34"/>
      <c r="AR308" s="164" t="s">
        <v>159</v>
      </c>
      <c r="AT308" s="164" t="s">
        <v>155</v>
      </c>
      <c r="AU308" s="164" t="s">
        <v>82</v>
      </c>
      <c r="AY308" s="19" t="s">
        <v>152</v>
      </c>
      <c r="BE308" s="165">
        <f>IF(N308="základní",J308,0)</f>
        <v>0</v>
      </c>
      <c r="BF308" s="165">
        <f>IF(N308="snížená",J308,0)</f>
        <v>0</v>
      </c>
      <c r="BG308" s="165">
        <f>IF(N308="zákl. přenesená",J308,0)</f>
        <v>0</v>
      </c>
      <c r="BH308" s="165">
        <f>IF(N308="sníž. přenesená",J308,0)</f>
        <v>0</v>
      </c>
      <c r="BI308" s="165">
        <f>IF(N308="nulová",J308,0)</f>
        <v>0</v>
      </c>
      <c r="BJ308" s="19" t="s">
        <v>80</v>
      </c>
      <c r="BK308" s="165">
        <f>ROUND(I308*H308,2)</f>
        <v>0</v>
      </c>
      <c r="BL308" s="19" t="s">
        <v>159</v>
      </c>
      <c r="BM308" s="164" t="s">
        <v>378</v>
      </c>
    </row>
    <row r="309" spans="1:65" s="13" customFormat="1">
      <c r="B309" s="182"/>
      <c r="D309" s="183" t="s">
        <v>440</v>
      </c>
      <c r="E309" s="184" t="s">
        <v>1</v>
      </c>
      <c r="F309" s="185" t="s">
        <v>646</v>
      </c>
      <c r="H309" s="186">
        <v>96.4</v>
      </c>
      <c r="I309" s="187"/>
      <c r="L309" s="182"/>
      <c r="M309" s="188"/>
      <c r="N309" s="189"/>
      <c r="O309" s="189"/>
      <c r="P309" s="189"/>
      <c r="Q309" s="189"/>
      <c r="R309" s="189"/>
      <c r="S309" s="189"/>
      <c r="T309" s="190"/>
      <c r="AT309" s="184" t="s">
        <v>440</v>
      </c>
      <c r="AU309" s="184" t="s">
        <v>82</v>
      </c>
      <c r="AV309" s="13" t="s">
        <v>82</v>
      </c>
      <c r="AW309" s="13" t="s">
        <v>29</v>
      </c>
      <c r="AX309" s="13" t="s">
        <v>72</v>
      </c>
      <c r="AY309" s="184" t="s">
        <v>152</v>
      </c>
    </row>
    <row r="310" spans="1:65" s="14" customFormat="1">
      <c r="B310" s="191"/>
      <c r="D310" s="183" t="s">
        <v>440</v>
      </c>
      <c r="E310" s="192" t="s">
        <v>1</v>
      </c>
      <c r="F310" s="193" t="s">
        <v>448</v>
      </c>
      <c r="H310" s="194">
        <v>96.4</v>
      </c>
      <c r="I310" s="195"/>
      <c r="L310" s="191"/>
      <c r="M310" s="196"/>
      <c r="N310" s="197"/>
      <c r="O310" s="197"/>
      <c r="P310" s="197"/>
      <c r="Q310" s="197"/>
      <c r="R310" s="197"/>
      <c r="S310" s="197"/>
      <c r="T310" s="198"/>
      <c r="AT310" s="192" t="s">
        <v>440</v>
      </c>
      <c r="AU310" s="192" t="s">
        <v>82</v>
      </c>
      <c r="AV310" s="14" t="s">
        <v>159</v>
      </c>
      <c r="AW310" s="14" t="s">
        <v>29</v>
      </c>
      <c r="AX310" s="14" t="s">
        <v>80</v>
      </c>
      <c r="AY310" s="192" t="s">
        <v>152</v>
      </c>
    </row>
    <row r="311" spans="1:65" s="2" customFormat="1" ht="37.9" customHeight="1">
      <c r="A311" s="34"/>
      <c r="B311" s="151"/>
      <c r="C311" s="152" t="s">
        <v>383</v>
      </c>
      <c r="D311" s="152" t="s">
        <v>155</v>
      </c>
      <c r="E311" s="153" t="s">
        <v>647</v>
      </c>
      <c r="F311" s="154" t="s">
        <v>648</v>
      </c>
      <c r="G311" s="155" t="s">
        <v>176</v>
      </c>
      <c r="H311" s="156">
        <v>45.7</v>
      </c>
      <c r="I311" s="157"/>
      <c r="J311" s="158">
        <f>ROUND(I311*H311,2)</f>
        <v>0</v>
      </c>
      <c r="K311" s="159"/>
      <c r="L311" s="35"/>
      <c r="M311" s="160" t="s">
        <v>1</v>
      </c>
      <c r="N311" s="161" t="s">
        <v>37</v>
      </c>
      <c r="O311" s="60"/>
      <c r="P311" s="162">
        <f>O311*H311</f>
        <v>0</v>
      </c>
      <c r="Q311" s="162">
        <v>0</v>
      </c>
      <c r="R311" s="162">
        <f>Q311*H311</f>
        <v>0</v>
      </c>
      <c r="S311" s="162">
        <v>0</v>
      </c>
      <c r="T311" s="163">
        <f>S311*H311</f>
        <v>0</v>
      </c>
      <c r="U311" s="34"/>
      <c r="V311" s="34"/>
      <c r="W311" s="34"/>
      <c r="X311" s="34"/>
      <c r="Y311" s="34"/>
      <c r="Z311" s="34"/>
      <c r="AA311" s="34"/>
      <c r="AB311" s="34"/>
      <c r="AC311" s="34"/>
      <c r="AD311" s="34"/>
      <c r="AE311" s="34"/>
      <c r="AR311" s="164" t="s">
        <v>159</v>
      </c>
      <c r="AT311" s="164" t="s">
        <v>155</v>
      </c>
      <c r="AU311" s="164" t="s">
        <v>82</v>
      </c>
      <c r="AY311" s="19" t="s">
        <v>152</v>
      </c>
      <c r="BE311" s="165">
        <f>IF(N311="základní",J311,0)</f>
        <v>0</v>
      </c>
      <c r="BF311" s="165">
        <f>IF(N311="snížená",J311,0)</f>
        <v>0</v>
      </c>
      <c r="BG311" s="165">
        <f>IF(N311="zákl. přenesená",J311,0)</f>
        <v>0</v>
      </c>
      <c r="BH311" s="165">
        <f>IF(N311="sníž. přenesená",J311,0)</f>
        <v>0</v>
      </c>
      <c r="BI311" s="165">
        <f>IF(N311="nulová",J311,0)</f>
        <v>0</v>
      </c>
      <c r="BJ311" s="19" t="s">
        <v>80</v>
      </c>
      <c r="BK311" s="165">
        <f>ROUND(I311*H311,2)</f>
        <v>0</v>
      </c>
      <c r="BL311" s="19" t="s">
        <v>159</v>
      </c>
      <c r="BM311" s="164" t="s">
        <v>649</v>
      </c>
    </row>
    <row r="312" spans="1:65" s="13" customFormat="1">
      <c r="B312" s="182"/>
      <c r="D312" s="183" t="s">
        <v>440</v>
      </c>
      <c r="E312" s="184" t="s">
        <v>1</v>
      </c>
      <c r="F312" s="185" t="s">
        <v>650</v>
      </c>
      <c r="H312" s="186">
        <v>45.7</v>
      </c>
      <c r="I312" s="187"/>
      <c r="L312" s="182"/>
      <c r="M312" s="188"/>
      <c r="N312" s="189"/>
      <c r="O312" s="189"/>
      <c r="P312" s="189"/>
      <c r="Q312" s="189"/>
      <c r="R312" s="189"/>
      <c r="S312" s="189"/>
      <c r="T312" s="190"/>
      <c r="AT312" s="184" t="s">
        <v>440</v>
      </c>
      <c r="AU312" s="184" t="s">
        <v>82</v>
      </c>
      <c r="AV312" s="13" t="s">
        <v>82</v>
      </c>
      <c r="AW312" s="13" t="s">
        <v>29</v>
      </c>
      <c r="AX312" s="13" t="s">
        <v>72</v>
      </c>
      <c r="AY312" s="184" t="s">
        <v>152</v>
      </c>
    </row>
    <row r="313" spans="1:65" s="14" customFormat="1">
      <c r="B313" s="191"/>
      <c r="D313" s="183" t="s">
        <v>440</v>
      </c>
      <c r="E313" s="192" t="s">
        <v>1</v>
      </c>
      <c r="F313" s="193" t="s">
        <v>448</v>
      </c>
      <c r="H313" s="194">
        <v>45.7</v>
      </c>
      <c r="I313" s="195"/>
      <c r="L313" s="191"/>
      <c r="M313" s="196"/>
      <c r="N313" s="197"/>
      <c r="O313" s="197"/>
      <c r="P313" s="197"/>
      <c r="Q313" s="197"/>
      <c r="R313" s="197"/>
      <c r="S313" s="197"/>
      <c r="T313" s="198"/>
      <c r="AT313" s="192" t="s">
        <v>440</v>
      </c>
      <c r="AU313" s="192" t="s">
        <v>82</v>
      </c>
      <c r="AV313" s="14" t="s">
        <v>159</v>
      </c>
      <c r="AW313" s="14" t="s">
        <v>29</v>
      </c>
      <c r="AX313" s="14" t="s">
        <v>80</v>
      </c>
      <c r="AY313" s="192" t="s">
        <v>152</v>
      </c>
    </row>
    <row r="314" spans="1:65" s="2" customFormat="1" ht="33" customHeight="1">
      <c r="A314" s="34"/>
      <c r="B314" s="151"/>
      <c r="C314" s="152" t="s">
        <v>387</v>
      </c>
      <c r="D314" s="152" t="s">
        <v>155</v>
      </c>
      <c r="E314" s="153" t="s">
        <v>651</v>
      </c>
      <c r="F314" s="154" t="s">
        <v>652</v>
      </c>
      <c r="G314" s="155" t="s">
        <v>188</v>
      </c>
      <c r="H314" s="156">
        <v>1</v>
      </c>
      <c r="I314" s="157"/>
      <c r="J314" s="158">
        <f t="shared" ref="J314:J330" si="0">ROUND(I314*H314,2)</f>
        <v>0</v>
      </c>
      <c r="K314" s="159"/>
      <c r="L314" s="35"/>
      <c r="M314" s="160" t="s">
        <v>1</v>
      </c>
      <c r="N314" s="161" t="s">
        <v>37</v>
      </c>
      <c r="O314" s="60"/>
      <c r="P314" s="162">
        <f t="shared" ref="P314:P330" si="1">O314*H314</f>
        <v>0</v>
      </c>
      <c r="Q314" s="162">
        <v>0</v>
      </c>
      <c r="R314" s="162">
        <f t="shared" ref="R314:R330" si="2">Q314*H314</f>
        <v>0</v>
      </c>
      <c r="S314" s="162">
        <v>0</v>
      </c>
      <c r="T314" s="163">
        <f t="shared" ref="T314:T330" si="3">S314*H314</f>
        <v>0</v>
      </c>
      <c r="U314" s="34"/>
      <c r="V314" s="34"/>
      <c r="W314" s="34"/>
      <c r="X314" s="34"/>
      <c r="Y314" s="34"/>
      <c r="Z314" s="34"/>
      <c r="AA314" s="34"/>
      <c r="AB314" s="34"/>
      <c r="AC314" s="34"/>
      <c r="AD314" s="34"/>
      <c r="AE314" s="34"/>
      <c r="AR314" s="164" t="s">
        <v>159</v>
      </c>
      <c r="AT314" s="164" t="s">
        <v>155</v>
      </c>
      <c r="AU314" s="164" t="s">
        <v>82</v>
      </c>
      <c r="AY314" s="19" t="s">
        <v>152</v>
      </c>
      <c r="BE314" s="165">
        <f t="shared" ref="BE314:BE330" si="4">IF(N314="základní",J314,0)</f>
        <v>0</v>
      </c>
      <c r="BF314" s="165">
        <f t="shared" ref="BF314:BF330" si="5">IF(N314="snížená",J314,0)</f>
        <v>0</v>
      </c>
      <c r="BG314" s="165">
        <f t="shared" ref="BG314:BG330" si="6">IF(N314="zákl. přenesená",J314,0)</f>
        <v>0</v>
      </c>
      <c r="BH314" s="165">
        <f t="shared" ref="BH314:BH330" si="7">IF(N314="sníž. přenesená",J314,0)</f>
        <v>0</v>
      </c>
      <c r="BI314" s="165">
        <f t="shared" ref="BI314:BI330" si="8">IF(N314="nulová",J314,0)</f>
        <v>0</v>
      </c>
      <c r="BJ314" s="19" t="s">
        <v>80</v>
      </c>
      <c r="BK314" s="165">
        <f t="shared" ref="BK314:BK330" si="9">ROUND(I314*H314,2)</f>
        <v>0</v>
      </c>
      <c r="BL314" s="19" t="s">
        <v>159</v>
      </c>
      <c r="BM314" s="164" t="s">
        <v>386</v>
      </c>
    </row>
    <row r="315" spans="1:65" s="2" customFormat="1" ht="24.2" customHeight="1">
      <c r="A315" s="34"/>
      <c r="B315" s="151"/>
      <c r="C315" s="152" t="s">
        <v>391</v>
      </c>
      <c r="D315" s="152" t="s">
        <v>155</v>
      </c>
      <c r="E315" s="153" t="s">
        <v>653</v>
      </c>
      <c r="F315" s="154" t="s">
        <v>654</v>
      </c>
      <c r="G315" s="155" t="s">
        <v>188</v>
      </c>
      <c r="H315" s="156">
        <v>8</v>
      </c>
      <c r="I315" s="157"/>
      <c r="J315" s="158">
        <f t="shared" si="0"/>
        <v>0</v>
      </c>
      <c r="K315" s="159"/>
      <c r="L315" s="35"/>
      <c r="M315" s="160" t="s">
        <v>1</v>
      </c>
      <c r="N315" s="161" t="s">
        <v>37</v>
      </c>
      <c r="O315" s="60"/>
      <c r="P315" s="162">
        <f t="shared" si="1"/>
        <v>0</v>
      </c>
      <c r="Q315" s="162">
        <v>0</v>
      </c>
      <c r="R315" s="162">
        <f t="shared" si="2"/>
        <v>0</v>
      </c>
      <c r="S315" s="162">
        <v>0</v>
      </c>
      <c r="T315" s="163">
        <f t="shared" si="3"/>
        <v>0</v>
      </c>
      <c r="U315" s="34"/>
      <c r="V315" s="34"/>
      <c r="W315" s="34"/>
      <c r="X315" s="34"/>
      <c r="Y315" s="34"/>
      <c r="Z315" s="34"/>
      <c r="AA315" s="34"/>
      <c r="AB315" s="34"/>
      <c r="AC315" s="34"/>
      <c r="AD315" s="34"/>
      <c r="AE315" s="34"/>
      <c r="AR315" s="164" t="s">
        <v>159</v>
      </c>
      <c r="AT315" s="164" t="s">
        <v>155</v>
      </c>
      <c r="AU315" s="164" t="s">
        <v>82</v>
      </c>
      <c r="AY315" s="19" t="s">
        <v>152</v>
      </c>
      <c r="BE315" s="165">
        <f t="shared" si="4"/>
        <v>0</v>
      </c>
      <c r="BF315" s="165">
        <f t="shared" si="5"/>
        <v>0</v>
      </c>
      <c r="BG315" s="165">
        <f t="shared" si="6"/>
        <v>0</v>
      </c>
      <c r="BH315" s="165">
        <f t="shared" si="7"/>
        <v>0</v>
      </c>
      <c r="BI315" s="165">
        <f t="shared" si="8"/>
        <v>0</v>
      </c>
      <c r="BJ315" s="19" t="s">
        <v>80</v>
      </c>
      <c r="BK315" s="165">
        <f t="shared" si="9"/>
        <v>0</v>
      </c>
      <c r="BL315" s="19" t="s">
        <v>159</v>
      </c>
      <c r="BM315" s="164" t="s">
        <v>390</v>
      </c>
    </row>
    <row r="316" spans="1:65" s="2" customFormat="1" ht="33" customHeight="1">
      <c r="A316" s="34"/>
      <c r="B316" s="151"/>
      <c r="C316" s="152" t="s">
        <v>395</v>
      </c>
      <c r="D316" s="152" t="s">
        <v>155</v>
      </c>
      <c r="E316" s="153" t="s">
        <v>655</v>
      </c>
      <c r="F316" s="154" t="s">
        <v>656</v>
      </c>
      <c r="G316" s="155" t="s">
        <v>188</v>
      </c>
      <c r="H316" s="156">
        <v>3</v>
      </c>
      <c r="I316" s="157"/>
      <c r="J316" s="158">
        <f t="shared" si="0"/>
        <v>0</v>
      </c>
      <c r="K316" s="159"/>
      <c r="L316" s="35"/>
      <c r="M316" s="160" t="s">
        <v>1</v>
      </c>
      <c r="N316" s="161" t="s">
        <v>37</v>
      </c>
      <c r="O316" s="60"/>
      <c r="P316" s="162">
        <f t="shared" si="1"/>
        <v>0</v>
      </c>
      <c r="Q316" s="162">
        <v>0</v>
      </c>
      <c r="R316" s="162">
        <f t="shared" si="2"/>
        <v>0</v>
      </c>
      <c r="S316" s="162">
        <v>0</v>
      </c>
      <c r="T316" s="163">
        <f t="shared" si="3"/>
        <v>0</v>
      </c>
      <c r="U316" s="34"/>
      <c r="V316" s="34"/>
      <c r="W316" s="34"/>
      <c r="X316" s="34"/>
      <c r="Y316" s="34"/>
      <c r="Z316" s="34"/>
      <c r="AA316" s="34"/>
      <c r="AB316" s="34"/>
      <c r="AC316" s="34"/>
      <c r="AD316" s="34"/>
      <c r="AE316" s="34"/>
      <c r="AR316" s="164" t="s">
        <v>159</v>
      </c>
      <c r="AT316" s="164" t="s">
        <v>155</v>
      </c>
      <c r="AU316" s="164" t="s">
        <v>82</v>
      </c>
      <c r="AY316" s="19" t="s">
        <v>152</v>
      </c>
      <c r="BE316" s="165">
        <f t="shared" si="4"/>
        <v>0</v>
      </c>
      <c r="BF316" s="165">
        <f t="shared" si="5"/>
        <v>0</v>
      </c>
      <c r="BG316" s="165">
        <f t="shared" si="6"/>
        <v>0</v>
      </c>
      <c r="BH316" s="165">
        <f t="shared" si="7"/>
        <v>0</v>
      </c>
      <c r="BI316" s="165">
        <f t="shared" si="8"/>
        <v>0</v>
      </c>
      <c r="BJ316" s="19" t="s">
        <v>80</v>
      </c>
      <c r="BK316" s="165">
        <f t="shared" si="9"/>
        <v>0</v>
      </c>
      <c r="BL316" s="19" t="s">
        <v>159</v>
      </c>
      <c r="BM316" s="164" t="s">
        <v>394</v>
      </c>
    </row>
    <row r="317" spans="1:65" s="2" customFormat="1" ht="33" customHeight="1">
      <c r="A317" s="34"/>
      <c r="B317" s="151"/>
      <c r="C317" s="152" t="s">
        <v>399</v>
      </c>
      <c r="D317" s="152" t="s">
        <v>155</v>
      </c>
      <c r="E317" s="153" t="s">
        <v>657</v>
      </c>
      <c r="F317" s="154" t="s">
        <v>658</v>
      </c>
      <c r="G317" s="155" t="s">
        <v>188</v>
      </c>
      <c r="H317" s="156">
        <v>1</v>
      </c>
      <c r="I317" s="157"/>
      <c r="J317" s="158">
        <f t="shared" si="0"/>
        <v>0</v>
      </c>
      <c r="K317" s="159"/>
      <c r="L317" s="35"/>
      <c r="M317" s="160" t="s">
        <v>1</v>
      </c>
      <c r="N317" s="161" t="s">
        <v>37</v>
      </c>
      <c r="O317" s="60"/>
      <c r="P317" s="162">
        <f t="shared" si="1"/>
        <v>0</v>
      </c>
      <c r="Q317" s="162">
        <v>0</v>
      </c>
      <c r="R317" s="162">
        <f t="shared" si="2"/>
        <v>0</v>
      </c>
      <c r="S317" s="162">
        <v>0</v>
      </c>
      <c r="T317" s="163">
        <f t="shared" si="3"/>
        <v>0</v>
      </c>
      <c r="U317" s="34"/>
      <c r="V317" s="34"/>
      <c r="W317" s="34"/>
      <c r="X317" s="34"/>
      <c r="Y317" s="34"/>
      <c r="Z317" s="34"/>
      <c r="AA317" s="34"/>
      <c r="AB317" s="34"/>
      <c r="AC317" s="34"/>
      <c r="AD317" s="34"/>
      <c r="AE317" s="34"/>
      <c r="AR317" s="164" t="s">
        <v>159</v>
      </c>
      <c r="AT317" s="164" t="s">
        <v>155</v>
      </c>
      <c r="AU317" s="164" t="s">
        <v>82</v>
      </c>
      <c r="AY317" s="19" t="s">
        <v>152</v>
      </c>
      <c r="BE317" s="165">
        <f t="shared" si="4"/>
        <v>0</v>
      </c>
      <c r="BF317" s="165">
        <f t="shared" si="5"/>
        <v>0</v>
      </c>
      <c r="BG317" s="165">
        <f t="shared" si="6"/>
        <v>0</v>
      </c>
      <c r="BH317" s="165">
        <f t="shared" si="7"/>
        <v>0</v>
      </c>
      <c r="BI317" s="165">
        <f t="shared" si="8"/>
        <v>0</v>
      </c>
      <c r="BJ317" s="19" t="s">
        <v>80</v>
      </c>
      <c r="BK317" s="165">
        <f t="shared" si="9"/>
        <v>0</v>
      </c>
      <c r="BL317" s="19" t="s">
        <v>159</v>
      </c>
      <c r="BM317" s="164" t="s">
        <v>398</v>
      </c>
    </row>
    <row r="318" spans="1:65" s="2" customFormat="1" ht="33" customHeight="1">
      <c r="A318" s="34"/>
      <c r="B318" s="151"/>
      <c r="C318" s="152" t="s">
        <v>403</v>
      </c>
      <c r="D318" s="152" t="s">
        <v>155</v>
      </c>
      <c r="E318" s="153" t="s">
        <v>659</v>
      </c>
      <c r="F318" s="154" t="s">
        <v>660</v>
      </c>
      <c r="G318" s="155" t="s">
        <v>188</v>
      </c>
      <c r="H318" s="156">
        <v>7</v>
      </c>
      <c r="I318" s="157"/>
      <c r="J318" s="158">
        <f t="shared" si="0"/>
        <v>0</v>
      </c>
      <c r="K318" s="159"/>
      <c r="L318" s="35"/>
      <c r="M318" s="160" t="s">
        <v>1</v>
      </c>
      <c r="N318" s="161" t="s">
        <v>37</v>
      </c>
      <c r="O318" s="60"/>
      <c r="P318" s="162">
        <f t="shared" si="1"/>
        <v>0</v>
      </c>
      <c r="Q318" s="162">
        <v>0</v>
      </c>
      <c r="R318" s="162">
        <f t="shared" si="2"/>
        <v>0</v>
      </c>
      <c r="S318" s="162">
        <v>0</v>
      </c>
      <c r="T318" s="163">
        <f t="shared" si="3"/>
        <v>0</v>
      </c>
      <c r="U318" s="34"/>
      <c r="V318" s="34"/>
      <c r="W318" s="34"/>
      <c r="X318" s="34"/>
      <c r="Y318" s="34"/>
      <c r="Z318" s="34"/>
      <c r="AA318" s="34"/>
      <c r="AB318" s="34"/>
      <c r="AC318" s="34"/>
      <c r="AD318" s="34"/>
      <c r="AE318" s="34"/>
      <c r="AR318" s="164" t="s">
        <v>159</v>
      </c>
      <c r="AT318" s="164" t="s">
        <v>155</v>
      </c>
      <c r="AU318" s="164" t="s">
        <v>82</v>
      </c>
      <c r="AY318" s="19" t="s">
        <v>152</v>
      </c>
      <c r="BE318" s="165">
        <f t="shared" si="4"/>
        <v>0</v>
      </c>
      <c r="BF318" s="165">
        <f t="shared" si="5"/>
        <v>0</v>
      </c>
      <c r="BG318" s="165">
        <f t="shared" si="6"/>
        <v>0</v>
      </c>
      <c r="BH318" s="165">
        <f t="shared" si="7"/>
        <v>0</v>
      </c>
      <c r="BI318" s="165">
        <f t="shared" si="8"/>
        <v>0</v>
      </c>
      <c r="BJ318" s="19" t="s">
        <v>80</v>
      </c>
      <c r="BK318" s="165">
        <f t="shared" si="9"/>
        <v>0</v>
      </c>
      <c r="BL318" s="19" t="s">
        <v>159</v>
      </c>
      <c r="BM318" s="164" t="s">
        <v>402</v>
      </c>
    </row>
    <row r="319" spans="1:65" s="2" customFormat="1" ht="33" customHeight="1">
      <c r="A319" s="34"/>
      <c r="B319" s="151"/>
      <c r="C319" s="152" t="s">
        <v>280</v>
      </c>
      <c r="D319" s="152" t="s">
        <v>155</v>
      </c>
      <c r="E319" s="153" t="s">
        <v>661</v>
      </c>
      <c r="F319" s="154" t="s">
        <v>662</v>
      </c>
      <c r="G319" s="155" t="s">
        <v>188</v>
      </c>
      <c r="H319" s="156">
        <v>6</v>
      </c>
      <c r="I319" s="157"/>
      <c r="J319" s="158">
        <f t="shared" si="0"/>
        <v>0</v>
      </c>
      <c r="K319" s="159"/>
      <c r="L319" s="35"/>
      <c r="M319" s="160" t="s">
        <v>1</v>
      </c>
      <c r="N319" s="161" t="s">
        <v>37</v>
      </c>
      <c r="O319" s="60"/>
      <c r="P319" s="162">
        <f t="shared" si="1"/>
        <v>0</v>
      </c>
      <c r="Q319" s="162">
        <v>0</v>
      </c>
      <c r="R319" s="162">
        <f t="shared" si="2"/>
        <v>0</v>
      </c>
      <c r="S319" s="162">
        <v>0</v>
      </c>
      <c r="T319" s="163">
        <f t="shared" si="3"/>
        <v>0</v>
      </c>
      <c r="U319" s="34"/>
      <c r="V319" s="34"/>
      <c r="W319" s="34"/>
      <c r="X319" s="34"/>
      <c r="Y319" s="34"/>
      <c r="Z319" s="34"/>
      <c r="AA319" s="34"/>
      <c r="AB319" s="34"/>
      <c r="AC319" s="34"/>
      <c r="AD319" s="34"/>
      <c r="AE319" s="34"/>
      <c r="AR319" s="164" t="s">
        <v>159</v>
      </c>
      <c r="AT319" s="164" t="s">
        <v>155</v>
      </c>
      <c r="AU319" s="164" t="s">
        <v>82</v>
      </c>
      <c r="AY319" s="19" t="s">
        <v>152</v>
      </c>
      <c r="BE319" s="165">
        <f t="shared" si="4"/>
        <v>0</v>
      </c>
      <c r="BF319" s="165">
        <f t="shared" si="5"/>
        <v>0</v>
      </c>
      <c r="BG319" s="165">
        <f t="shared" si="6"/>
        <v>0</v>
      </c>
      <c r="BH319" s="165">
        <f t="shared" si="7"/>
        <v>0</v>
      </c>
      <c r="BI319" s="165">
        <f t="shared" si="8"/>
        <v>0</v>
      </c>
      <c r="BJ319" s="19" t="s">
        <v>80</v>
      </c>
      <c r="BK319" s="165">
        <f t="shared" si="9"/>
        <v>0</v>
      </c>
      <c r="BL319" s="19" t="s">
        <v>159</v>
      </c>
      <c r="BM319" s="164" t="s">
        <v>406</v>
      </c>
    </row>
    <row r="320" spans="1:65" s="2" customFormat="1" ht="16.5" customHeight="1">
      <c r="A320" s="34"/>
      <c r="B320" s="151"/>
      <c r="C320" s="166" t="s">
        <v>413</v>
      </c>
      <c r="D320" s="166" t="s">
        <v>169</v>
      </c>
      <c r="E320" s="167" t="s">
        <v>663</v>
      </c>
      <c r="F320" s="168" t="s">
        <v>664</v>
      </c>
      <c r="G320" s="169" t="s">
        <v>188</v>
      </c>
      <c r="H320" s="170">
        <v>6</v>
      </c>
      <c r="I320" s="171"/>
      <c r="J320" s="172">
        <f t="shared" si="0"/>
        <v>0</v>
      </c>
      <c r="K320" s="173"/>
      <c r="L320" s="174"/>
      <c r="M320" s="175" t="s">
        <v>1</v>
      </c>
      <c r="N320" s="176" t="s">
        <v>37</v>
      </c>
      <c r="O320" s="60"/>
      <c r="P320" s="162">
        <f t="shared" si="1"/>
        <v>0</v>
      </c>
      <c r="Q320" s="162">
        <v>0</v>
      </c>
      <c r="R320" s="162">
        <f t="shared" si="2"/>
        <v>0</v>
      </c>
      <c r="S320" s="162">
        <v>0</v>
      </c>
      <c r="T320" s="163">
        <f t="shared" si="3"/>
        <v>0</v>
      </c>
      <c r="U320" s="34"/>
      <c r="V320" s="34"/>
      <c r="W320" s="34"/>
      <c r="X320" s="34"/>
      <c r="Y320" s="34"/>
      <c r="Z320" s="34"/>
      <c r="AA320" s="34"/>
      <c r="AB320" s="34"/>
      <c r="AC320" s="34"/>
      <c r="AD320" s="34"/>
      <c r="AE320" s="34"/>
      <c r="AR320" s="164" t="s">
        <v>168</v>
      </c>
      <c r="AT320" s="164" t="s">
        <v>169</v>
      </c>
      <c r="AU320" s="164" t="s">
        <v>82</v>
      </c>
      <c r="AY320" s="19" t="s">
        <v>152</v>
      </c>
      <c r="BE320" s="165">
        <f t="shared" si="4"/>
        <v>0</v>
      </c>
      <c r="BF320" s="165">
        <f t="shared" si="5"/>
        <v>0</v>
      </c>
      <c r="BG320" s="165">
        <f t="shared" si="6"/>
        <v>0</v>
      </c>
      <c r="BH320" s="165">
        <f t="shared" si="7"/>
        <v>0</v>
      </c>
      <c r="BI320" s="165">
        <f t="shared" si="8"/>
        <v>0</v>
      </c>
      <c r="BJ320" s="19" t="s">
        <v>80</v>
      </c>
      <c r="BK320" s="165">
        <f t="shared" si="9"/>
        <v>0</v>
      </c>
      <c r="BL320" s="19" t="s">
        <v>159</v>
      </c>
      <c r="BM320" s="164" t="s">
        <v>412</v>
      </c>
    </row>
    <row r="321" spans="1:65" s="2" customFormat="1" ht="37.9" customHeight="1">
      <c r="A321" s="34"/>
      <c r="B321" s="151"/>
      <c r="C321" s="152" t="s">
        <v>283</v>
      </c>
      <c r="D321" s="152" t="s">
        <v>155</v>
      </c>
      <c r="E321" s="153" t="s">
        <v>665</v>
      </c>
      <c r="F321" s="154" t="s">
        <v>666</v>
      </c>
      <c r="G321" s="155" t="s">
        <v>188</v>
      </c>
      <c r="H321" s="156">
        <v>6</v>
      </c>
      <c r="I321" s="157"/>
      <c r="J321" s="158">
        <f t="shared" si="0"/>
        <v>0</v>
      </c>
      <c r="K321" s="159"/>
      <c r="L321" s="35"/>
      <c r="M321" s="160" t="s">
        <v>1</v>
      </c>
      <c r="N321" s="161" t="s">
        <v>37</v>
      </c>
      <c r="O321" s="60"/>
      <c r="P321" s="162">
        <f t="shared" si="1"/>
        <v>0</v>
      </c>
      <c r="Q321" s="162">
        <v>0</v>
      </c>
      <c r="R321" s="162">
        <f t="shared" si="2"/>
        <v>0</v>
      </c>
      <c r="S321" s="162">
        <v>0</v>
      </c>
      <c r="T321" s="163">
        <f t="shared" si="3"/>
        <v>0</v>
      </c>
      <c r="U321" s="34"/>
      <c r="V321" s="34"/>
      <c r="W321" s="34"/>
      <c r="X321" s="34"/>
      <c r="Y321" s="34"/>
      <c r="Z321" s="34"/>
      <c r="AA321" s="34"/>
      <c r="AB321" s="34"/>
      <c r="AC321" s="34"/>
      <c r="AD321" s="34"/>
      <c r="AE321" s="34"/>
      <c r="AR321" s="164" t="s">
        <v>159</v>
      </c>
      <c r="AT321" s="164" t="s">
        <v>155</v>
      </c>
      <c r="AU321" s="164" t="s">
        <v>82</v>
      </c>
      <c r="AY321" s="19" t="s">
        <v>152</v>
      </c>
      <c r="BE321" s="165">
        <f t="shared" si="4"/>
        <v>0</v>
      </c>
      <c r="BF321" s="165">
        <f t="shared" si="5"/>
        <v>0</v>
      </c>
      <c r="BG321" s="165">
        <f t="shared" si="6"/>
        <v>0</v>
      </c>
      <c r="BH321" s="165">
        <f t="shared" si="7"/>
        <v>0</v>
      </c>
      <c r="BI321" s="165">
        <f t="shared" si="8"/>
        <v>0</v>
      </c>
      <c r="BJ321" s="19" t="s">
        <v>80</v>
      </c>
      <c r="BK321" s="165">
        <f t="shared" si="9"/>
        <v>0</v>
      </c>
      <c r="BL321" s="19" t="s">
        <v>159</v>
      </c>
      <c r="BM321" s="164" t="s">
        <v>417</v>
      </c>
    </row>
    <row r="322" spans="1:65" s="2" customFormat="1" ht="16.5" customHeight="1">
      <c r="A322" s="34"/>
      <c r="B322" s="151"/>
      <c r="C322" s="166" t="s">
        <v>421</v>
      </c>
      <c r="D322" s="166" t="s">
        <v>169</v>
      </c>
      <c r="E322" s="167" t="s">
        <v>667</v>
      </c>
      <c r="F322" s="168" t="s">
        <v>668</v>
      </c>
      <c r="G322" s="169" t="s">
        <v>188</v>
      </c>
      <c r="H322" s="170">
        <v>6</v>
      </c>
      <c r="I322" s="171"/>
      <c r="J322" s="172">
        <f t="shared" si="0"/>
        <v>0</v>
      </c>
      <c r="K322" s="173"/>
      <c r="L322" s="174"/>
      <c r="M322" s="175" t="s">
        <v>1</v>
      </c>
      <c r="N322" s="176" t="s">
        <v>37</v>
      </c>
      <c r="O322" s="60"/>
      <c r="P322" s="162">
        <f t="shared" si="1"/>
        <v>0</v>
      </c>
      <c r="Q322" s="162">
        <v>0</v>
      </c>
      <c r="R322" s="162">
        <f t="shared" si="2"/>
        <v>0</v>
      </c>
      <c r="S322" s="162">
        <v>0</v>
      </c>
      <c r="T322" s="163">
        <f t="shared" si="3"/>
        <v>0</v>
      </c>
      <c r="U322" s="34"/>
      <c r="V322" s="34"/>
      <c r="W322" s="34"/>
      <c r="X322" s="34"/>
      <c r="Y322" s="34"/>
      <c r="Z322" s="34"/>
      <c r="AA322" s="34"/>
      <c r="AB322" s="34"/>
      <c r="AC322" s="34"/>
      <c r="AD322" s="34"/>
      <c r="AE322" s="34"/>
      <c r="AR322" s="164" t="s">
        <v>168</v>
      </c>
      <c r="AT322" s="164" t="s">
        <v>169</v>
      </c>
      <c r="AU322" s="164" t="s">
        <v>82</v>
      </c>
      <c r="AY322" s="19" t="s">
        <v>152</v>
      </c>
      <c r="BE322" s="165">
        <f t="shared" si="4"/>
        <v>0</v>
      </c>
      <c r="BF322" s="165">
        <f t="shared" si="5"/>
        <v>0</v>
      </c>
      <c r="BG322" s="165">
        <f t="shared" si="6"/>
        <v>0</v>
      </c>
      <c r="BH322" s="165">
        <f t="shared" si="7"/>
        <v>0</v>
      </c>
      <c r="BI322" s="165">
        <f t="shared" si="8"/>
        <v>0</v>
      </c>
      <c r="BJ322" s="19" t="s">
        <v>80</v>
      </c>
      <c r="BK322" s="165">
        <f t="shared" si="9"/>
        <v>0</v>
      </c>
      <c r="BL322" s="19" t="s">
        <v>159</v>
      </c>
      <c r="BM322" s="164" t="s">
        <v>420</v>
      </c>
    </row>
    <row r="323" spans="1:65" s="2" customFormat="1" ht="37.9" customHeight="1">
      <c r="A323" s="34"/>
      <c r="B323" s="151"/>
      <c r="C323" s="152" t="s">
        <v>287</v>
      </c>
      <c r="D323" s="152" t="s">
        <v>155</v>
      </c>
      <c r="E323" s="153" t="s">
        <v>669</v>
      </c>
      <c r="F323" s="154" t="s">
        <v>670</v>
      </c>
      <c r="G323" s="155" t="s">
        <v>188</v>
      </c>
      <c r="H323" s="156">
        <v>1</v>
      </c>
      <c r="I323" s="157"/>
      <c r="J323" s="158">
        <f t="shared" si="0"/>
        <v>0</v>
      </c>
      <c r="K323" s="159"/>
      <c r="L323" s="35"/>
      <c r="M323" s="160" t="s">
        <v>1</v>
      </c>
      <c r="N323" s="161" t="s">
        <v>37</v>
      </c>
      <c r="O323" s="60"/>
      <c r="P323" s="162">
        <f t="shared" si="1"/>
        <v>0</v>
      </c>
      <c r="Q323" s="162">
        <v>0</v>
      </c>
      <c r="R323" s="162">
        <f t="shared" si="2"/>
        <v>0</v>
      </c>
      <c r="S323" s="162">
        <v>0</v>
      </c>
      <c r="T323" s="163">
        <f t="shared" si="3"/>
        <v>0</v>
      </c>
      <c r="U323" s="34"/>
      <c r="V323" s="34"/>
      <c r="W323" s="34"/>
      <c r="X323" s="34"/>
      <c r="Y323" s="34"/>
      <c r="Z323" s="34"/>
      <c r="AA323" s="34"/>
      <c r="AB323" s="34"/>
      <c r="AC323" s="34"/>
      <c r="AD323" s="34"/>
      <c r="AE323" s="34"/>
      <c r="AR323" s="164" t="s">
        <v>159</v>
      </c>
      <c r="AT323" s="164" t="s">
        <v>155</v>
      </c>
      <c r="AU323" s="164" t="s">
        <v>82</v>
      </c>
      <c r="AY323" s="19" t="s">
        <v>152</v>
      </c>
      <c r="BE323" s="165">
        <f t="shared" si="4"/>
        <v>0</v>
      </c>
      <c r="BF323" s="165">
        <f t="shared" si="5"/>
        <v>0</v>
      </c>
      <c r="BG323" s="165">
        <f t="shared" si="6"/>
        <v>0</v>
      </c>
      <c r="BH323" s="165">
        <f t="shared" si="7"/>
        <v>0</v>
      </c>
      <c r="BI323" s="165">
        <f t="shared" si="8"/>
        <v>0</v>
      </c>
      <c r="BJ323" s="19" t="s">
        <v>80</v>
      </c>
      <c r="BK323" s="165">
        <f t="shared" si="9"/>
        <v>0</v>
      </c>
      <c r="BL323" s="19" t="s">
        <v>159</v>
      </c>
      <c r="BM323" s="164" t="s">
        <v>671</v>
      </c>
    </row>
    <row r="324" spans="1:65" s="2" customFormat="1" ht="16.5" customHeight="1">
      <c r="A324" s="34"/>
      <c r="B324" s="151"/>
      <c r="C324" s="166" t="s">
        <v>430</v>
      </c>
      <c r="D324" s="166" t="s">
        <v>169</v>
      </c>
      <c r="E324" s="167" t="s">
        <v>672</v>
      </c>
      <c r="F324" s="168" t="s">
        <v>673</v>
      </c>
      <c r="G324" s="169" t="s">
        <v>188</v>
      </c>
      <c r="H324" s="170">
        <v>2</v>
      </c>
      <c r="I324" s="171"/>
      <c r="J324" s="172">
        <f t="shared" si="0"/>
        <v>0</v>
      </c>
      <c r="K324" s="173"/>
      <c r="L324" s="174"/>
      <c r="M324" s="175" t="s">
        <v>1</v>
      </c>
      <c r="N324" s="176" t="s">
        <v>37</v>
      </c>
      <c r="O324" s="60"/>
      <c r="P324" s="162">
        <f t="shared" si="1"/>
        <v>0</v>
      </c>
      <c r="Q324" s="162">
        <v>0</v>
      </c>
      <c r="R324" s="162">
        <f t="shared" si="2"/>
        <v>0</v>
      </c>
      <c r="S324" s="162">
        <v>0</v>
      </c>
      <c r="T324" s="163">
        <f t="shared" si="3"/>
        <v>0</v>
      </c>
      <c r="U324" s="34"/>
      <c r="V324" s="34"/>
      <c r="W324" s="34"/>
      <c r="X324" s="34"/>
      <c r="Y324" s="34"/>
      <c r="Z324" s="34"/>
      <c r="AA324" s="34"/>
      <c r="AB324" s="34"/>
      <c r="AC324" s="34"/>
      <c r="AD324" s="34"/>
      <c r="AE324" s="34"/>
      <c r="AR324" s="164" t="s">
        <v>168</v>
      </c>
      <c r="AT324" s="164" t="s">
        <v>169</v>
      </c>
      <c r="AU324" s="164" t="s">
        <v>82</v>
      </c>
      <c r="AY324" s="19" t="s">
        <v>152</v>
      </c>
      <c r="BE324" s="165">
        <f t="shared" si="4"/>
        <v>0</v>
      </c>
      <c r="BF324" s="165">
        <f t="shared" si="5"/>
        <v>0</v>
      </c>
      <c r="BG324" s="165">
        <f t="shared" si="6"/>
        <v>0</v>
      </c>
      <c r="BH324" s="165">
        <f t="shared" si="7"/>
        <v>0</v>
      </c>
      <c r="BI324" s="165">
        <f t="shared" si="8"/>
        <v>0</v>
      </c>
      <c r="BJ324" s="19" t="s">
        <v>80</v>
      </c>
      <c r="BK324" s="165">
        <f t="shared" si="9"/>
        <v>0</v>
      </c>
      <c r="BL324" s="19" t="s">
        <v>159</v>
      </c>
      <c r="BM324" s="164" t="s">
        <v>674</v>
      </c>
    </row>
    <row r="325" spans="1:65" s="2" customFormat="1" ht="37.9" customHeight="1">
      <c r="A325" s="34"/>
      <c r="B325" s="151"/>
      <c r="C325" s="152" t="s">
        <v>290</v>
      </c>
      <c r="D325" s="152" t="s">
        <v>155</v>
      </c>
      <c r="E325" s="153" t="s">
        <v>675</v>
      </c>
      <c r="F325" s="154" t="s">
        <v>676</v>
      </c>
      <c r="G325" s="155" t="s">
        <v>188</v>
      </c>
      <c r="H325" s="156">
        <v>2</v>
      </c>
      <c r="I325" s="157"/>
      <c r="J325" s="158">
        <f t="shared" si="0"/>
        <v>0</v>
      </c>
      <c r="K325" s="159"/>
      <c r="L325" s="35"/>
      <c r="M325" s="160" t="s">
        <v>1</v>
      </c>
      <c r="N325" s="161" t="s">
        <v>37</v>
      </c>
      <c r="O325" s="60"/>
      <c r="P325" s="162">
        <f t="shared" si="1"/>
        <v>0</v>
      </c>
      <c r="Q325" s="162">
        <v>0</v>
      </c>
      <c r="R325" s="162">
        <f t="shared" si="2"/>
        <v>0</v>
      </c>
      <c r="S325" s="162">
        <v>0</v>
      </c>
      <c r="T325" s="163">
        <f t="shared" si="3"/>
        <v>0</v>
      </c>
      <c r="U325" s="34"/>
      <c r="V325" s="34"/>
      <c r="W325" s="34"/>
      <c r="X325" s="34"/>
      <c r="Y325" s="34"/>
      <c r="Z325" s="34"/>
      <c r="AA325" s="34"/>
      <c r="AB325" s="34"/>
      <c r="AC325" s="34"/>
      <c r="AD325" s="34"/>
      <c r="AE325" s="34"/>
      <c r="AR325" s="164" t="s">
        <v>159</v>
      </c>
      <c r="AT325" s="164" t="s">
        <v>155</v>
      </c>
      <c r="AU325" s="164" t="s">
        <v>82</v>
      </c>
      <c r="AY325" s="19" t="s">
        <v>152</v>
      </c>
      <c r="BE325" s="165">
        <f t="shared" si="4"/>
        <v>0</v>
      </c>
      <c r="BF325" s="165">
        <f t="shared" si="5"/>
        <v>0</v>
      </c>
      <c r="BG325" s="165">
        <f t="shared" si="6"/>
        <v>0</v>
      </c>
      <c r="BH325" s="165">
        <f t="shared" si="7"/>
        <v>0</v>
      </c>
      <c r="BI325" s="165">
        <f t="shared" si="8"/>
        <v>0</v>
      </c>
      <c r="BJ325" s="19" t="s">
        <v>80</v>
      </c>
      <c r="BK325" s="165">
        <f t="shared" si="9"/>
        <v>0</v>
      </c>
      <c r="BL325" s="19" t="s">
        <v>159</v>
      </c>
      <c r="BM325" s="164" t="s">
        <v>677</v>
      </c>
    </row>
    <row r="326" spans="1:65" s="2" customFormat="1" ht="16.5" customHeight="1">
      <c r="A326" s="34"/>
      <c r="B326" s="151"/>
      <c r="C326" s="166" t="s">
        <v>678</v>
      </c>
      <c r="D326" s="166" t="s">
        <v>169</v>
      </c>
      <c r="E326" s="167" t="s">
        <v>679</v>
      </c>
      <c r="F326" s="168" t="s">
        <v>680</v>
      </c>
      <c r="G326" s="169" t="s">
        <v>188</v>
      </c>
      <c r="H326" s="170">
        <v>2</v>
      </c>
      <c r="I326" s="171"/>
      <c r="J326" s="172">
        <f t="shared" si="0"/>
        <v>0</v>
      </c>
      <c r="K326" s="173"/>
      <c r="L326" s="174"/>
      <c r="M326" s="175" t="s">
        <v>1</v>
      </c>
      <c r="N326" s="176" t="s">
        <v>37</v>
      </c>
      <c r="O326" s="60"/>
      <c r="P326" s="162">
        <f t="shared" si="1"/>
        <v>0</v>
      </c>
      <c r="Q326" s="162">
        <v>0</v>
      </c>
      <c r="R326" s="162">
        <f t="shared" si="2"/>
        <v>0</v>
      </c>
      <c r="S326" s="162">
        <v>0</v>
      </c>
      <c r="T326" s="163">
        <f t="shared" si="3"/>
        <v>0</v>
      </c>
      <c r="U326" s="34"/>
      <c r="V326" s="34"/>
      <c r="W326" s="34"/>
      <c r="X326" s="34"/>
      <c r="Y326" s="34"/>
      <c r="Z326" s="34"/>
      <c r="AA326" s="34"/>
      <c r="AB326" s="34"/>
      <c r="AC326" s="34"/>
      <c r="AD326" s="34"/>
      <c r="AE326" s="34"/>
      <c r="AR326" s="164" t="s">
        <v>168</v>
      </c>
      <c r="AT326" s="164" t="s">
        <v>169</v>
      </c>
      <c r="AU326" s="164" t="s">
        <v>82</v>
      </c>
      <c r="AY326" s="19" t="s">
        <v>152</v>
      </c>
      <c r="BE326" s="165">
        <f t="shared" si="4"/>
        <v>0</v>
      </c>
      <c r="BF326" s="165">
        <f t="shared" si="5"/>
        <v>0</v>
      </c>
      <c r="BG326" s="165">
        <f t="shared" si="6"/>
        <v>0</v>
      </c>
      <c r="BH326" s="165">
        <f t="shared" si="7"/>
        <v>0</v>
      </c>
      <c r="BI326" s="165">
        <f t="shared" si="8"/>
        <v>0</v>
      </c>
      <c r="BJ326" s="19" t="s">
        <v>80</v>
      </c>
      <c r="BK326" s="165">
        <f t="shared" si="9"/>
        <v>0</v>
      </c>
      <c r="BL326" s="19" t="s">
        <v>159</v>
      </c>
      <c r="BM326" s="164" t="s">
        <v>681</v>
      </c>
    </row>
    <row r="327" spans="1:65" s="2" customFormat="1" ht="37.9" customHeight="1">
      <c r="A327" s="34"/>
      <c r="B327" s="151"/>
      <c r="C327" s="152" t="s">
        <v>294</v>
      </c>
      <c r="D327" s="152" t="s">
        <v>155</v>
      </c>
      <c r="E327" s="153" t="s">
        <v>682</v>
      </c>
      <c r="F327" s="154" t="s">
        <v>683</v>
      </c>
      <c r="G327" s="155" t="s">
        <v>188</v>
      </c>
      <c r="H327" s="156">
        <v>2</v>
      </c>
      <c r="I327" s="157"/>
      <c r="J327" s="158">
        <f t="shared" si="0"/>
        <v>0</v>
      </c>
      <c r="K327" s="159"/>
      <c r="L327" s="35"/>
      <c r="M327" s="160" t="s">
        <v>1</v>
      </c>
      <c r="N327" s="161" t="s">
        <v>37</v>
      </c>
      <c r="O327" s="60"/>
      <c r="P327" s="162">
        <f t="shared" si="1"/>
        <v>0</v>
      </c>
      <c r="Q327" s="162">
        <v>0</v>
      </c>
      <c r="R327" s="162">
        <f t="shared" si="2"/>
        <v>0</v>
      </c>
      <c r="S327" s="162">
        <v>0</v>
      </c>
      <c r="T327" s="163">
        <f t="shared" si="3"/>
        <v>0</v>
      </c>
      <c r="U327" s="34"/>
      <c r="V327" s="34"/>
      <c r="W327" s="34"/>
      <c r="X327" s="34"/>
      <c r="Y327" s="34"/>
      <c r="Z327" s="34"/>
      <c r="AA327" s="34"/>
      <c r="AB327" s="34"/>
      <c r="AC327" s="34"/>
      <c r="AD327" s="34"/>
      <c r="AE327" s="34"/>
      <c r="AR327" s="164" t="s">
        <v>159</v>
      </c>
      <c r="AT327" s="164" t="s">
        <v>155</v>
      </c>
      <c r="AU327" s="164" t="s">
        <v>82</v>
      </c>
      <c r="AY327" s="19" t="s">
        <v>152</v>
      </c>
      <c r="BE327" s="165">
        <f t="shared" si="4"/>
        <v>0</v>
      </c>
      <c r="BF327" s="165">
        <f t="shared" si="5"/>
        <v>0</v>
      </c>
      <c r="BG327" s="165">
        <f t="shared" si="6"/>
        <v>0</v>
      </c>
      <c r="BH327" s="165">
        <f t="shared" si="7"/>
        <v>0</v>
      </c>
      <c r="BI327" s="165">
        <f t="shared" si="8"/>
        <v>0</v>
      </c>
      <c r="BJ327" s="19" t="s">
        <v>80</v>
      </c>
      <c r="BK327" s="165">
        <f t="shared" si="9"/>
        <v>0</v>
      </c>
      <c r="BL327" s="19" t="s">
        <v>159</v>
      </c>
      <c r="BM327" s="164" t="s">
        <v>684</v>
      </c>
    </row>
    <row r="328" spans="1:65" s="2" customFormat="1" ht="16.5" customHeight="1">
      <c r="A328" s="34"/>
      <c r="B328" s="151"/>
      <c r="C328" s="166" t="s">
        <v>685</v>
      </c>
      <c r="D328" s="166" t="s">
        <v>169</v>
      </c>
      <c r="E328" s="167" t="s">
        <v>686</v>
      </c>
      <c r="F328" s="168" t="s">
        <v>687</v>
      </c>
      <c r="G328" s="169" t="s">
        <v>188</v>
      </c>
      <c r="H328" s="170">
        <v>1</v>
      </c>
      <c r="I328" s="171"/>
      <c r="J328" s="172">
        <f t="shared" si="0"/>
        <v>0</v>
      </c>
      <c r="K328" s="173"/>
      <c r="L328" s="174"/>
      <c r="M328" s="175" t="s">
        <v>1</v>
      </c>
      <c r="N328" s="176" t="s">
        <v>37</v>
      </c>
      <c r="O328" s="60"/>
      <c r="P328" s="162">
        <f t="shared" si="1"/>
        <v>0</v>
      </c>
      <c r="Q328" s="162">
        <v>0</v>
      </c>
      <c r="R328" s="162">
        <f t="shared" si="2"/>
        <v>0</v>
      </c>
      <c r="S328" s="162">
        <v>0</v>
      </c>
      <c r="T328" s="163">
        <f t="shared" si="3"/>
        <v>0</v>
      </c>
      <c r="U328" s="34"/>
      <c r="V328" s="34"/>
      <c r="W328" s="34"/>
      <c r="X328" s="34"/>
      <c r="Y328" s="34"/>
      <c r="Z328" s="34"/>
      <c r="AA328" s="34"/>
      <c r="AB328" s="34"/>
      <c r="AC328" s="34"/>
      <c r="AD328" s="34"/>
      <c r="AE328" s="34"/>
      <c r="AR328" s="164" t="s">
        <v>168</v>
      </c>
      <c r="AT328" s="164" t="s">
        <v>169</v>
      </c>
      <c r="AU328" s="164" t="s">
        <v>82</v>
      </c>
      <c r="AY328" s="19" t="s">
        <v>152</v>
      </c>
      <c r="BE328" s="165">
        <f t="shared" si="4"/>
        <v>0</v>
      </c>
      <c r="BF328" s="165">
        <f t="shared" si="5"/>
        <v>0</v>
      </c>
      <c r="BG328" s="165">
        <f t="shared" si="6"/>
        <v>0</v>
      </c>
      <c r="BH328" s="165">
        <f t="shared" si="7"/>
        <v>0</v>
      </c>
      <c r="BI328" s="165">
        <f t="shared" si="8"/>
        <v>0</v>
      </c>
      <c r="BJ328" s="19" t="s">
        <v>80</v>
      </c>
      <c r="BK328" s="165">
        <f t="shared" si="9"/>
        <v>0</v>
      </c>
      <c r="BL328" s="19" t="s">
        <v>159</v>
      </c>
      <c r="BM328" s="164" t="s">
        <v>688</v>
      </c>
    </row>
    <row r="329" spans="1:65" s="2" customFormat="1" ht="16.5" customHeight="1">
      <c r="A329" s="34"/>
      <c r="B329" s="151"/>
      <c r="C329" s="166" t="s">
        <v>297</v>
      </c>
      <c r="D329" s="166" t="s">
        <v>169</v>
      </c>
      <c r="E329" s="167" t="s">
        <v>689</v>
      </c>
      <c r="F329" s="168" t="s">
        <v>690</v>
      </c>
      <c r="G329" s="169" t="s">
        <v>188</v>
      </c>
      <c r="H329" s="170">
        <v>1</v>
      </c>
      <c r="I329" s="171"/>
      <c r="J329" s="172">
        <f t="shared" si="0"/>
        <v>0</v>
      </c>
      <c r="K329" s="173"/>
      <c r="L329" s="174"/>
      <c r="M329" s="175" t="s">
        <v>1</v>
      </c>
      <c r="N329" s="176" t="s">
        <v>37</v>
      </c>
      <c r="O329" s="60"/>
      <c r="P329" s="162">
        <f t="shared" si="1"/>
        <v>0</v>
      </c>
      <c r="Q329" s="162">
        <v>0</v>
      </c>
      <c r="R329" s="162">
        <f t="shared" si="2"/>
        <v>0</v>
      </c>
      <c r="S329" s="162">
        <v>0</v>
      </c>
      <c r="T329" s="163">
        <f t="shared" si="3"/>
        <v>0</v>
      </c>
      <c r="U329" s="34"/>
      <c r="V329" s="34"/>
      <c r="W329" s="34"/>
      <c r="X329" s="34"/>
      <c r="Y329" s="34"/>
      <c r="Z329" s="34"/>
      <c r="AA329" s="34"/>
      <c r="AB329" s="34"/>
      <c r="AC329" s="34"/>
      <c r="AD329" s="34"/>
      <c r="AE329" s="34"/>
      <c r="AR329" s="164" t="s">
        <v>168</v>
      </c>
      <c r="AT329" s="164" t="s">
        <v>169</v>
      </c>
      <c r="AU329" s="164" t="s">
        <v>82</v>
      </c>
      <c r="AY329" s="19" t="s">
        <v>152</v>
      </c>
      <c r="BE329" s="165">
        <f t="shared" si="4"/>
        <v>0</v>
      </c>
      <c r="BF329" s="165">
        <f t="shared" si="5"/>
        <v>0</v>
      </c>
      <c r="BG329" s="165">
        <f t="shared" si="6"/>
        <v>0</v>
      </c>
      <c r="BH329" s="165">
        <f t="shared" si="7"/>
        <v>0</v>
      </c>
      <c r="BI329" s="165">
        <f t="shared" si="8"/>
        <v>0</v>
      </c>
      <c r="BJ329" s="19" t="s">
        <v>80</v>
      </c>
      <c r="BK329" s="165">
        <f t="shared" si="9"/>
        <v>0</v>
      </c>
      <c r="BL329" s="19" t="s">
        <v>159</v>
      </c>
      <c r="BM329" s="164" t="s">
        <v>691</v>
      </c>
    </row>
    <row r="330" spans="1:65" s="2" customFormat="1" ht="16.5" customHeight="1">
      <c r="A330" s="34"/>
      <c r="B330" s="151"/>
      <c r="C330" s="166" t="s">
        <v>692</v>
      </c>
      <c r="D330" s="166" t="s">
        <v>169</v>
      </c>
      <c r="E330" s="167" t="s">
        <v>693</v>
      </c>
      <c r="F330" s="168" t="s">
        <v>694</v>
      </c>
      <c r="G330" s="169" t="s">
        <v>176</v>
      </c>
      <c r="H330" s="170">
        <v>13.5</v>
      </c>
      <c r="I330" s="171"/>
      <c r="J330" s="172">
        <f t="shared" si="0"/>
        <v>0</v>
      </c>
      <c r="K330" s="173"/>
      <c r="L330" s="174"/>
      <c r="M330" s="175" t="s">
        <v>1</v>
      </c>
      <c r="N330" s="176" t="s">
        <v>37</v>
      </c>
      <c r="O330" s="60"/>
      <c r="P330" s="162">
        <f t="shared" si="1"/>
        <v>0</v>
      </c>
      <c r="Q330" s="162">
        <v>0</v>
      </c>
      <c r="R330" s="162">
        <f t="shared" si="2"/>
        <v>0</v>
      </c>
      <c r="S330" s="162">
        <v>0</v>
      </c>
      <c r="T330" s="163">
        <f t="shared" si="3"/>
        <v>0</v>
      </c>
      <c r="U330" s="34"/>
      <c r="V330" s="34"/>
      <c r="W330" s="34"/>
      <c r="X330" s="34"/>
      <c r="Y330" s="34"/>
      <c r="Z330" s="34"/>
      <c r="AA330" s="34"/>
      <c r="AB330" s="34"/>
      <c r="AC330" s="34"/>
      <c r="AD330" s="34"/>
      <c r="AE330" s="34"/>
      <c r="AR330" s="164" t="s">
        <v>168</v>
      </c>
      <c r="AT330" s="164" t="s">
        <v>169</v>
      </c>
      <c r="AU330" s="164" t="s">
        <v>82</v>
      </c>
      <c r="AY330" s="19" t="s">
        <v>152</v>
      </c>
      <c r="BE330" s="165">
        <f t="shared" si="4"/>
        <v>0</v>
      </c>
      <c r="BF330" s="165">
        <f t="shared" si="5"/>
        <v>0</v>
      </c>
      <c r="BG330" s="165">
        <f t="shared" si="6"/>
        <v>0</v>
      </c>
      <c r="BH330" s="165">
        <f t="shared" si="7"/>
        <v>0</v>
      </c>
      <c r="BI330" s="165">
        <f t="shared" si="8"/>
        <v>0</v>
      </c>
      <c r="BJ330" s="19" t="s">
        <v>80</v>
      </c>
      <c r="BK330" s="165">
        <f t="shared" si="9"/>
        <v>0</v>
      </c>
      <c r="BL330" s="19" t="s">
        <v>159</v>
      </c>
      <c r="BM330" s="164" t="s">
        <v>695</v>
      </c>
    </row>
    <row r="331" spans="1:65" s="13" customFormat="1">
      <c r="B331" s="182"/>
      <c r="D331" s="183" t="s">
        <v>440</v>
      </c>
      <c r="E331" s="184" t="s">
        <v>1</v>
      </c>
      <c r="F331" s="185" t="s">
        <v>696</v>
      </c>
      <c r="H331" s="186">
        <v>13.5</v>
      </c>
      <c r="I331" s="187"/>
      <c r="L331" s="182"/>
      <c r="M331" s="188"/>
      <c r="N331" s="189"/>
      <c r="O331" s="189"/>
      <c r="P331" s="189"/>
      <c r="Q331" s="189"/>
      <c r="R331" s="189"/>
      <c r="S331" s="189"/>
      <c r="T331" s="190"/>
      <c r="AT331" s="184" t="s">
        <v>440</v>
      </c>
      <c r="AU331" s="184" t="s">
        <v>82</v>
      </c>
      <c r="AV331" s="13" t="s">
        <v>82</v>
      </c>
      <c r="AW331" s="13" t="s">
        <v>29</v>
      </c>
      <c r="AX331" s="13" t="s">
        <v>72</v>
      </c>
      <c r="AY331" s="184" t="s">
        <v>152</v>
      </c>
    </row>
    <row r="332" spans="1:65" s="14" customFormat="1">
      <c r="B332" s="191"/>
      <c r="D332" s="183" t="s">
        <v>440</v>
      </c>
      <c r="E332" s="192" t="s">
        <v>1</v>
      </c>
      <c r="F332" s="193" t="s">
        <v>448</v>
      </c>
      <c r="H332" s="194">
        <v>13.5</v>
      </c>
      <c r="I332" s="195"/>
      <c r="L332" s="191"/>
      <c r="M332" s="196"/>
      <c r="N332" s="197"/>
      <c r="O332" s="197"/>
      <c r="P332" s="197"/>
      <c r="Q332" s="197"/>
      <c r="R332" s="197"/>
      <c r="S332" s="197"/>
      <c r="T332" s="198"/>
      <c r="AT332" s="192" t="s">
        <v>440</v>
      </c>
      <c r="AU332" s="192" t="s">
        <v>82</v>
      </c>
      <c r="AV332" s="14" t="s">
        <v>159</v>
      </c>
      <c r="AW332" s="14" t="s">
        <v>29</v>
      </c>
      <c r="AX332" s="14" t="s">
        <v>80</v>
      </c>
      <c r="AY332" s="192" t="s">
        <v>152</v>
      </c>
    </row>
    <row r="333" spans="1:65" s="2" customFormat="1" ht="16.5" customHeight="1">
      <c r="A333" s="34"/>
      <c r="B333" s="151"/>
      <c r="C333" s="166" t="s">
        <v>301</v>
      </c>
      <c r="D333" s="166" t="s">
        <v>169</v>
      </c>
      <c r="E333" s="167" t="s">
        <v>697</v>
      </c>
      <c r="F333" s="168" t="s">
        <v>698</v>
      </c>
      <c r="G333" s="169" t="s">
        <v>188</v>
      </c>
      <c r="H333" s="170">
        <v>12</v>
      </c>
      <c r="I333" s="171"/>
      <c r="J333" s="172">
        <f>ROUND(I333*H333,2)</f>
        <v>0</v>
      </c>
      <c r="K333" s="173"/>
      <c r="L333" s="174"/>
      <c r="M333" s="175" t="s">
        <v>1</v>
      </c>
      <c r="N333" s="176" t="s">
        <v>37</v>
      </c>
      <c r="O333" s="60"/>
      <c r="P333" s="162">
        <f>O333*H333</f>
        <v>0</v>
      </c>
      <c r="Q333" s="162">
        <v>0</v>
      </c>
      <c r="R333" s="162">
        <f>Q333*H333</f>
        <v>0</v>
      </c>
      <c r="S333" s="162">
        <v>0</v>
      </c>
      <c r="T333" s="163">
        <f>S333*H333</f>
        <v>0</v>
      </c>
      <c r="U333" s="34"/>
      <c r="V333" s="34"/>
      <c r="W333" s="34"/>
      <c r="X333" s="34"/>
      <c r="Y333" s="34"/>
      <c r="Z333" s="34"/>
      <c r="AA333" s="34"/>
      <c r="AB333" s="34"/>
      <c r="AC333" s="34"/>
      <c r="AD333" s="34"/>
      <c r="AE333" s="34"/>
      <c r="AR333" s="164" t="s">
        <v>168</v>
      </c>
      <c r="AT333" s="164" t="s">
        <v>169</v>
      </c>
      <c r="AU333" s="164" t="s">
        <v>82</v>
      </c>
      <c r="AY333" s="19" t="s">
        <v>152</v>
      </c>
      <c r="BE333" s="165">
        <f>IF(N333="základní",J333,0)</f>
        <v>0</v>
      </c>
      <c r="BF333" s="165">
        <f>IF(N333="snížená",J333,0)</f>
        <v>0</v>
      </c>
      <c r="BG333" s="165">
        <f>IF(N333="zákl. přenesená",J333,0)</f>
        <v>0</v>
      </c>
      <c r="BH333" s="165">
        <f>IF(N333="sníž. přenesená",J333,0)</f>
        <v>0</v>
      </c>
      <c r="BI333" s="165">
        <f>IF(N333="nulová",J333,0)</f>
        <v>0</v>
      </c>
      <c r="BJ333" s="19" t="s">
        <v>80</v>
      </c>
      <c r="BK333" s="165">
        <f>ROUND(I333*H333,2)</f>
        <v>0</v>
      </c>
      <c r="BL333" s="19" t="s">
        <v>159</v>
      </c>
      <c r="BM333" s="164" t="s">
        <v>699</v>
      </c>
    </row>
    <row r="334" spans="1:65" s="13" customFormat="1">
      <c r="B334" s="182"/>
      <c r="D334" s="183" t="s">
        <v>440</v>
      </c>
      <c r="E334" s="184" t="s">
        <v>1</v>
      </c>
      <c r="F334" s="185" t="s">
        <v>700</v>
      </c>
      <c r="H334" s="186">
        <v>12</v>
      </c>
      <c r="I334" s="187"/>
      <c r="L334" s="182"/>
      <c r="M334" s="188"/>
      <c r="N334" s="189"/>
      <c r="O334" s="189"/>
      <c r="P334" s="189"/>
      <c r="Q334" s="189"/>
      <c r="R334" s="189"/>
      <c r="S334" s="189"/>
      <c r="T334" s="190"/>
      <c r="AT334" s="184" t="s">
        <v>440</v>
      </c>
      <c r="AU334" s="184" t="s">
        <v>82</v>
      </c>
      <c r="AV334" s="13" t="s">
        <v>82</v>
      </c>
      <c r="AW334" s="13" t="s">
        <v>29</v>
      </c>
      <c r="AX334" s="13" t="s">
        <v>72</v>
      </c>
      <c r="AY334" s="184" t="s">
        <v>152</v>
      </c>
    </row>
    <row r="335" spans="1:65" s="14" customFormat="1">
      <c r="B335" s="191"/>
      <c r="D335" s="183" t="s">
        <v>440</v>
      </c>
      <c r="E335" s="192" t="s">
        <v>1</v>
      </c>
      <c r="F335" s="193" t="s">
        <v>448</v>
      </c>
      <c r="H335" s="194">
        <v>12</v>
      </c>
      <c r="I335" s="195"/>
      <c r="L335" s="191"/>
      <c r="M335" s="196"/>
      <c r="N335" s="197"/>
      <c r="O335" s="197"/>
      <c r="P335" s="197"/>
      <c r="Q335" s="197"/>
      <c r="R335" s="197"/>
      <c r="S335" s="197"/>
      <c r="T335" s="198"/>
      <c r="AT335" s="192" t="s">
        <v>440</v>
      </c>
      <c r="AU335" s="192" t="s">
        <v>82</v>
      </c>
      <c r="AV335" s="14" t="s">
        <v>159</v>
      </c>
      <c r="AW335" s="14" t="s">
        <v>29</v>
      </c>
      <c r="AX335" s="14" t="s">
        <v>80</v>
      </c>
      <c r="AY335" s="192" t="s">
        <v>152</v>
      </c>
    </row>
    <row r="336" spans="1:65" s="2" customFormat="1" ht="16.5" customHeight="1">
      <c r="A336" s="34"/>
      <c r="B336" s="151"/>
      <c r="C336" s="166" t="s">
        <v>701</v>
      </c>
      <c r="D336" s="166" t="s">
        <v>169</v>
      </c>
      <c r="E336" s="167" t="s">
        <v>702</v>
      </c>
      <c r="F336" s="168" t="s">
        <v>703</v>
      </c>
      <c r="G336" s="169" t="s">
        <v>188</v>
      </c>
      <c r="H336" s="170">
        <v>3</v>
      </c>
      <c r="I336" s="171"/>
      <c r="J336" s="172">
        <f>ROUND(I336*H336,2)</f>
        <v>0</v>
      </c>
      <c r="K336" s="173"/>
      <c r="L336" s="174"/>
      <c r="M336" s="175" t="s">
        <v>1</v>
      </c>
      <c r="N336" s="176" t="s">
        <v>37</v>
      </c>
      <c r="O336" s="60"/>
      <c r="P336" s="162">
        <f>O336*H336</f>
        <v>0</v>
      </c>
      <c r="Q336" s="162">
        <v>0</v>
      </c>
      <c r="R336" s="162">
        <f>Q336*H336</f>
        <v>0</v>
      </c>
      <c r="S336" s="162">
        <v>0</v>
      </c>
      <c r="T336" s="163">
        <f>S336*H336</f>
        <v>0</v>
      </c>
      <c r="U336" s="34"/>
      <c r="V336" s="34"/>
      <c r="W336" s="34"/>
      <c r="X336" s="34"/>
      <c r="Y336" s="34"/>
      <c r="Z336" s="34"/>
      <c r="AA336" s="34"/>
      <c r="AB336" s="34"/>
      <c r="AC336" s="34"/>
      <c r="AD336" s="34"/>
      <c r="AE336" s="34"/>
      <c r="AR336" s="164" t="s">
        <v>168</v>
      </c>
      <c r="AT336" s="164" t="s">
        <v>169</v>
      </c>
      <c r="AU336" s="164" t="s">
        <v>82</v>
      </c>
      <c r="AY336" s="19" t="s">
        <v>152</v>
      </c>
      <c r="BE336" s="165">
        <f>IF(N336="základní",J336,0)</f>
        <v>0</v>
      </c>
      <c r="BF336" s="165">
        <f>IF(N336="snížená",J336,0)</f>
        <v>0</v>
      </c>
      <c r="BG336" s="165">
        <f>IF(N336="zákl. přenesená",J336,0)</f>
        <v>0</v>
      </c>
      <c r="BH336" s="165">
        <f>IF(N336="sníž. přenesená",J336,0)</f>
        <v>0</v>
      </c>
      <c r="BI336" s="165">
        <f>IF(N336="nulová",J336,0)</f>
        <v>0</v>
      </c>
      <c r="BJ336" s="19" t="s">
        <v>80</v>
      </c>
      <c r="BK336" s="165">
        <f>ROUND(I336*H336,2)</f>
        <v>0</v>
      </c>
      <c r="BL336" s="19" t="s">
        <v>159</v>
      </c>
      <c r="BM336" s="164" t="s">
        <v>704</v>
      </c>
    </row>
    <row r="337" spans="1:65" s="2" customFormat="1" ht="16.5" customHeight="1">
      <c r="A337" s="34"/>
      <c r="B337" s="151"/>
      <c r="C337" s="166" t="s">
        <v>304</v>
      </c>
      <c r="D337" s="166" t="s">
        <v>169</v>
      </c>
      <c r="E337" s="167" t="s">
        <v>705</v>
      </c>
      <c r="F337" s="168" t="s">
        <v>706</v>
      </c>
      <c r="G337" s="169" t="s">
        <v>158</v>
      </c>
      <c r="H337" s="170">
        <v>0.38400000000000001</v>
      </c>
      <c r="I337" s="171"/>
      <c r="J337" s="172">
        <f>ROUND(I337*H337,2)</f>
        <v>0</v>
      </c>
      <c r="K337" s="173"/>
      <c r="L337" s="174"/>
      <c r="M337" s="175" t="s">
        <v>1</v>
      </c>
      <c r="N337" s="176" t="s">
        <v>37</v>
      </c>
      <c r="O337" s="60"/>
      <c r="P337" s="162">
        <f>O337*H337</f>
        <v>0</v>
      </c>
      <c r="Q337" s="162">
        <v>0</v>
      </c>
      <c r="R337" s="162">
        <f>Q337*H337</f>
        <v>0</v>
      </c>
      <c r="S337" s="162">
        <v>0</v>
      </c>
      <c r="T337" s="163">
        <f>S337*H337</f>
        <v>0</v>
      </c>
      <c r="U337" s="34"/>
      <c r="V337" s="34"/>
      <c r="W337" s="34"/>
      <c r="X337" s="34"/>
      <c r="Y337" s="34"/>
      <c r="Z337" s="34"/>
      <c r="AA337" s="34"/>
      <c r="AB337" s="34"/>
      <c r="AC337" s="34"/>
      <c r="AD337" s="34"/>
      <c r="AE337" s="34"/>
      <c r="AR337" s="164" t="s">
        <v>168</v>
      </c>
      <c r="AT337" s="164" t="s">
        <v>169</v>
      </c>
      <c r="AU337" s="164" t="s">
        <v>82</v>
      </c>
      <c r="AY337" s="19" t="s">
        <v>152</v>
      </c>
      <c r="BE337" s="165">
        <f>IF(N337="základní",J337,0)</f>
        <v>0</v>
      </c>
      <c r="BF337" s="165">
        <f>IF(N337="snížená",J337,0)</f>
        <v>0</v>
      </c>
      <c r="BG337" s="165">
        <f>IF(N337="zákl. přenesená",J337,0)</f>
        <v>0</v>
      </c>
      <c r="BH337" s="165">
        <f>IF(N337="sníž. přenesená",J337,0)</f>
        <v>0</v>
      </c>
      <c r="BI337" s="165">
        <f>IF(N337="nulová",J337,0)</f>
        <v>0</v>
      </c>
      <c r="BJ337" s="19" t="s">
        <v>80</v>
      </c>
      <c r="BK337" s="165">
        <f>ROUND(I337*H337,2)</f>
        <v>0</v>
      </c>
      <c r="BL337" s="19" t="s">
        <v>159</v>
      </c>
      <c r="BM337" s="164" t="s">
        <v>707</v>
      </c>
    </row>
    <row r="338" spans="1:65" s="13" customFormat="1">
      <c r="B338" s="182"/>
      <c r="D338" s="183" t="s">
        <v>440</v>
      </c>
      <c r="E338" s="184" t="s">
        <v>1</v>
      </c>
      <c r="F338" s="185" t="s">
        <v>708</v>
      </c>
      <c r="H338" s="186">
        <v>0.38400000000000001</v>
      </c>
      <c r="I338" s="187"/>
      <c r="L338" s="182"/>
      <c r="M338" s="188"/>
      <c r="N338" s="189"/>
      <c r="O338" s="189"/>
      <c r="P338" s="189"/>
      <c r="Q338" s="189"/>
      <c r="R338" s="189"/>
      <c r="S338" s="189"/>
      <c r="T338" s="190"/>
      <c r="AT338" s="184" t="s">
        <v>440</v>
      </c>
      <c r="AU338" s="184" t="s">
        <v>82</v>
      </c>
      <c r="AV338" s="13" t="s">
        <v>82</v>
      </c>
      <c r="AW338" s="13" t="s">
        <v>29</v>
      </c>
      <c r="AX338" s="13" t="s">
        <v>72</v>
      </c>
      <c r="AY338" s="184" t="s">
        <v>152</v>
      </c>
    </row>
    <row r="339" spans="1:65" s="14" customFormat="1">
      <c r="B339" s="191"/>
      <c r="D339" s="183" t="s">
        <v>440</v>
      </c>
      <c r="E339" s="192" t="s">
        <v>1</v>
      </c>
      <c r="F339" s="193" t="s">
        <v>448</v>
      </c>
      <c r="H339" s="194">
        <v>0.38400000000000001</v>
      </c>
      <c r="I339" s="195"/>
      <c r="L339" s="191"/>
      <c r="M339" s="196"/>
      <c r="N339" s="197"/>
      <c r="O339" s="197"/>
      <c r="P339" s="197"/>
      <c r="Q339" s="197"/>
      <c r="R339" s="197"/>
      <c r="S339" s="197"/>
      <c r="T339" s="198"/>
      <c r="AT339" s="192" t="s">
        <v>440</v>
      </c>
      <c r="AU339" s="192" t="s">
        <v>82</v>
      </c>
      <c r="AV339" s="14" t="s">
        <v>159</v>
      </c>
      <c r="AW339" s="14" t="s">
        <v>29</v>
      </c>
      <c r="AX339" s="14" t="s">
        <v>80</v>
      </c>
      <c r="AY339" s="192" t="s">
        <v>152</v>
      </c>
    </row>
    <row r="340" spans="1:65" s="2" customFormat="1" ht="33" customHeight="1">
      <c r="A340" s="34"/>
      <c r="B340" s="151"/>
      <c r="C340" s="152" t="s">
        <v>709</v>
      </c>
      <c r="D340" s="152" t="s">
        <v>155</v>
      </c>
      <c r="E340" s="153" t="s">
        <v>710</v>
      </c>
      <c r="F340" s="154" t="s">
        <v>711</v>
      </c>
      <c r="G340" s="155" t="s">
        <v>188</v>
      </c>
      <c r="H340" s="156">
        <v>29</v>
      </c>
      <c r="I340" s="157"/>
      <c r="J340" s="158">
        <f>ROUND(I340*H340,2)</f>
        <v>0</v>
      </c>
      <c r="K340" s="159"/>
      <c r="L340" s="35"/>
      <c r="M340" s="160" t="s">
        <v>1</v>
      </c>
      <c r="N340" s="161" t="s">
        <v>37</v>
      </c>
      <c r="O340" s="60"/>
      <c r="P340" s="162">
        <f>O340*H340</f>
        <v>0</v>
      </c>
      <c r="Q340" s="162">
        <v>0</v>
      </c>
      <c r="R340" s="162">
        <f>Q340*H340</f>
        <v>0</v>
      </c>
      <c r="S340" s="162">
        <v>0</v>
      </c>
      <c r="T340" s="163">
        <f>S340*H340</f>
        <v>0</v>
      </c>
      <c r="U340" s="34"/>
      <c r="V340" s="34"/>
      <c r="W340" s="34"/>
      <c r="X340" s="34"/>
      <c r="Y340" s="34"/>
      <c r="Z340" s="34"/>
      <c r="AA340" s="34"/>
      <c r="AB340" s="34"/>
      <c r="AC340" s="34"/>
      <c r="AD340" s="34"/>
      <c r="AE340" s="34"/>
      <c r="AR340" s="164" t="s">
        <v>159</v>
      </c>
      <c r="AT340" s="164" t="s">
        <v>155</v>
      </c>
      <c r="AU340" s="164" t="s">
        <v>82</v>
      </c>
      <c r="AY340" s="19" t="s">
        <v>152</v>
      </c>
      <c r="BE340" s="165">
        <f>IF(N340="základní",J340,0)</f>
        <v>0</v>
      </c>
      <c r="BF340" s="165">
        <f>IF(N340="snížená",J340,0)</f>
        <v>0</v>
      </c>
      <c r="BG340" s="165">
        <f>IF(N340="zákl. přenesená",J340,0)</f>
        <v>0</v>
      </c>
      <c r="BH340" s="165">
        <f>IF(N340="sníž. přenesená",J340,0)</f>
        <v>0</v>
      </c>
      <c r="BI340" s="165">
        <f>IF(N340="nulová",J340,0)</f>
        <v>0</v>
      </c>
      <c r="BJ340" s="19" t="s">
        <v>80</v>
      </c>
      <c r="BK340" s="165">
        <f>ROUND(I340*H340,2)</f>
        <v>0</v>
      </c>
      <c r="BL340" s="19" t="s">
        <v>159</v>
      </c>
      <c r="BM340" s="164" t="s">
        <v>712</v>
      </c>
    </row>
    <row r="341" spans="1:65" s="2" customFormat="1" ht="16.5" customHeight="1">
      <c r="A341" s="34"/>
      <c r="B341" s="151"/>
      <c r="C341" s="166" t="s">
        <v>588</v>
      </c>
      <c r="D341" s="166" t="s">
        <v>169</v>
      </c>
      <c r="E341" s="167" t="s">
        <v>713</v>
      </c>
      <c r="F341" s="168" t="s">
        <v>714</v>
      </c>
      <c r="G341" s="169" t="s">
        <v>188</v>
      </c>
      <c r="H341" s="170">
        <v>29</v>
      </c>
      <c r="I341" s="171"/>
      <c r="J341" s="172">
        <f>ROUND(I341*H341,2)</f>
        <v>0</v>
      </c>
      <c r="K341" s="173"/>
      <c r="L341" s="174"/>
      <c r="M341" s="175" t="s">
        <v>1</v>
      </c>
      <c r="N341" s="176" t="s">
        <v>37</v>
      </c>
      <c r="O341" s="60"/>
      <c r="P341" s="162">
        <f>O341*H341</f>
        <v>0</v>
      </c>
      <c r="Q341" s="162">
        <v>0</v>
      </c>
      <c r="R341" s="162">
        <f>Q341*H341</f>
        <v>0</v>
      </c>
      <c r="S341" s="162">
        <v>0</v>
      </c>
      <c r="T341" s="163">
        <f>S341*H341</f>
        <v>0</v>
      </c>
      <c r="U341" s="34"/>
      <c r="V341" s="34"/>
      <c r="W341" s="34"/>
      <c r="X341" s="34"/>
      <c r="Y341" s="34"/>
      <c r="Z341" s="34"/>
      <c r="AA341" s="34"/>
      <c r="AB341" s="34"/>
      <c r="AC341" s="34"/>
      <c r="AD341" s="34"/>
      <c r="AE341" s="34"/>
      <c r="AR341" s="164" t="s">
        <v>168</v>
      </c>
      <c r="AT341" s="164" t="s">
        <v>169</v>
      </c>
      <c r="AU341" s="164" t="s">
        <v>82</v>
      </c>
      <c r="AY341" s="19" t="s">
        <v>152</v>
      </c>
      <c r="BE341" s="165">
        <f>IF(N341="základní",J341,0)</f>
        <v>0</v>
      </c>
      <c r="BF341" s="165">
        <f>IF(N341="snížená",J341,0)</f>
        <v>0</v>
      </c>
      <c r="BG341" s="165">
        <f>IF(N341="zákl. přenesená",J341,0)</f>
        <v>0</v>
      </c>
      <c r="BH341" s="165">
        <f>IF(N341="sníž. přenesená",J341,0)</f>
        <v>0</v>
      </c>
      <c r="BI341" s="165">
        <f>IF(N341="nulová",J341,0)</f>
        <v>0</v>
      </c>
      <c r="BJ341" s="19" t="s">
        <v>80</v>
      </c>
      <c r="BK341" s="165">
        <f>ROUND(I341*H341,2)</f>
        <v>0</v>
      </c>
      <c r="BL341" s="19" t="s">
        <v>159</v>
      </c>
      <c r="BM341" s="164" t="s">
        <v>715</v>
      </c>
    </row>
    <row r="342" spans="1:65" s="2" customFormat="1" ht="16.5" customHeight="1">
      <c r="A342" s="34"/>
      <c r="B342" s="151"/>
      <c r="C342" s="166" t="s">
        <v>716</v>
      </c>
      <c r="D342" s="166" t="s">
        <v>169</v>
      </c>
      <c r="E342" s="167" t="s">
        <v>717</v>
      </c>
      <c r="F342" s="168" t="s">
        <v>718</v>
      </c>
      <c r="G342" s="169" t="s">
        <v>188</v>
      </c>
      <c r="H342" s="170">
        <v>29</v>
      </c>
      <c r="I342" s="171"/>
      <c r="J342" s="172">
        <f>ROUND(I342*H342,2)</f>
        <v>0</v>
      </c>
      <c r="K342" s="173"/>
      <c r="L342" s="174"/>
      <c r="M342" s="175" t="s">
        <v>1</v>
      </c>
      <c r="N342" s="176" t="s">
        <v>37</v>
      </c>
      <c r="O342" s="60"/>
      <c r="P342" s="162">
        <f>O342*H342</f>
        <v>0</v>
      </c>
      <c r="Q342" s="162">
        <v>0</v>
      </c>
      <c r="R342" s="162">
        <f>Q342*H342</f>
        <v>0</v>
      </c>
      <c r="S342" s="162">
        <v>0</v>
      </c>
      <c r="T342" s="163">
        <f>S342*H342</f>
        <v>0</v>
      </c>
      <c r="U342" s="34"/>
      <c r="V342" s="34"/>
      <c r="W342" s="34"/>
      <c r="X342" s="34"/>
      <c r="Y342" s="34"/>
      <c r="Z342" s="34"/>
      <c r="AA342" s="34"/>
      <c r="AB342" s="34"/>
      <c r="AC342" s="34"/>
      <c r="AD342" s="34"/>
      <c r="AE342" s="34"/>
      <c r="AR342" s="164" t="s">
        <v>168</v>
      </c>
      <c r="AT342" s="164" t="s">
        <v>169</v>
      </c>
      <c r="AU342" s="164" t="s">
        <v>82</v>
      </c>
      <c r="AY342" s="19" t="s">
        <v>152</v>
      </c>
      <c r="BE342" s="165">
        <f>IF(N342="základní",J342,0)</f>
        <v>0</v>
      </c>
      <c r="BF342" s="165">
        <f>IF(N342="snížená",J342,0)</f>
        <v>0</v>
      </c>
      <c r="BG342" s="165">
        <f>IF(N342="zákl. přenesená",J342,0)</f>
        <v>0</v>
      </c>
      <c r="BH342" s="165">
        <f>IF(N342="sníž. přenesená",J342,0)</f>
        <v>0</v>
      </c>
      <c r="BI342" s="165">
        <f>IF(N342="nulová",J342,0)</f>
        <v>0</v>
      </c>
      <c r="BJ342" s="19" t="s">
        <v>80</v>
      </c>
      <c r="BK342" s="165">
        <f>ROUND(I342*H342,2)</f>
        <v>0</v>
      </c>
      <c r="BL342" s="19" t="s">
        <v>159</v>
      </c>
      <c r="BM342" s="164" t="s">
        <v>719</v>
      </c>
    </row>
    <row r="343" spans="1:65" s="2" customFormat="1" ht="37.9" customHeight="1">
      <c r="A343" s="34"/>
      <c r="B343" s="151"/>
      <c r="C343" s="152" t="s">
        <v>591</v>
      </c>
      <c r="D343" s="152" t="s">
        <v>155</v>
      </c>
      <c r="E343" s="153" t="s">
        <v>720</v>
      </c>
      <c r="F343" s="154" t="s">
        <v>721</v>
      </c>
      <c r="G343" s="155" t="s">
        <v>188</v>
      </c>
      <c r="H343" s="156">
        <v>29</v>
      </c>
      <c r="I343" s="157"/>
      <c r="J343" s="158">
        <f>ROUND(I343*H343,2)</f>
        <v>0</v>
      </c>
      <c r="K343" s="159"/>
      <c r="L343" s="35"/>
      <c r="M343" s="160" t="s">
        <v>1</v>
      </c>
      <c r="N343" s="161" t="s">
        <v>37</v>
      </c>
      <c r="O343" s="60"/>
      <c r="P343" s="162">
        <f>O343*H343</f>
        <v>0</v>
      </c>
      <c r="Q343" s="162">
        <v>0</v>
      </c>
      <c r="R343" s="162">
        <f>Q343*H343</f>
        <v>0</v>
      </c>
      <c r="S343" s="162">
        <v>0</v>
      </c>
      <c r="T343" s="163">
        <f>S343*H343</f>
        <v>0</v>
      </c>
      <c r="U343" s="34"/>
      <c r="V343" s="34"/>
      <c r="W343" s="34"/>
      <c r="X343" s="34"/>
      <c r="Y343" s="34"/>
      <c r="Z343" s="34"/>
      <c r="AA343" s="34"/>
      <c r="AB343" s="34"/>
      <c r="AC343" s="34"/>
      <c r="AD343" s="34"/>
      <c r="AE343" s="34"/>
      <c r="AR343" s="164" t="s">
        <v>159</v>
      </c>
      <c r="AT343" s="164" t="s">
        <v>155</v>
      </c>
      <c r="AU343" s="164" t="s">
        <v>82</v>
      </c>
      <c r="AY343" s="19" t="s">
        <v>152</v>
      </c>
      <c r="BE343" s="165">
        <f>IF(N343="základní",J343,0)</f>
        <v>0</v>
      </c>
      <c r="BF343" s="165">
        <f>IF(N343="snížená",J343,0)</f>
        <v>0</v>
      </c>
      <c r="BG343" s="165">
        <f>IF(N343="zákl. přenesená",J343,0)</f>
        <v>0</v>
      </c>
      <c r="BH343" s="165">
        <f>IF(N343="sníž. přenesená",J343,0)</f>
        <v>0</v>
      </c>
      <c r="BI343" s="165">
        <f>IF(N343="nulová",J343,0)</f>
        <v>0</v>
      </c>
      <c r="BJ343" s="19" t="s">
        <v>80</v>
      </c>
      <c r="BK343" s="165">
        <f>ROUND(I343*H343,2)</f>
        <v>0</v>
      </c>
      <c r="BL343" s="19" t="s">
        <v>159</v>
      </c>
      <c r="BM343" s="164" t="s">
        <v>722</v>
      </c>
    </row>
    <row r="344" spans="1:65" s="2" customFormat="1" ht="24.2" customHeight="1">
      <c r="A344" s="34"/>
      <c r="B344" s="151"/>
      <c r="C344" s="152" t="s">
        <v>723</v>
      </c>
      <c r="D344" s="152" t="s">
        <v>155</v>
      </c>
      <c r="E344" s="153" t="s">
        <v>724</v>
      </c>
      <c r="F344" s="154" t="s">
        <v>725</v>
      </c>
      <c r="G344" s="155" t="s">
        <v>424</v>
      </c>
      <c r="H344" s="156">
        <v>97.103999999999999</v>
      </c>
      <c r="I344" s="157"/>
      <c r="J344" s="158">
        <f>ROUND(I344*H344,2)</f>
        <v>0</v>
      </c>
      <c r="K344" s="159"/>
      <c r="L344" s="35"/>
      <c r="M344" s="160" t="s">
        <v>1</v>
      </c>
      <c r="N344" s="161" t="s">
        <v>37</v>
      </c>
      <c r="O344" s="60"/>
      <c r="P344" s="162">
        <f>O344*H344</f>
        <v>0</v>
      </c>
      <c r="Q344" s="162">
        <v>0</v>
      </c>
      <c r="R344" s="162">
        <f>Q344*H344</f>
        <v>0</v>
      </c>
      <c r="S344" s="162">
        <v>0</v>
      </c>
      <c r="T344" s="163">
        <f>S344*H344</f>
        <v>0</v>
      </c>
      <c r="U344" s="34"/>
      <c r="V344" s="34"/>
      <c r="W344" s="34"/>
      <c r="X344" s="34"/>
      <c r="Y344" s="34"/>
      <c r="Z344" s="34"/>
      <c r="AA344" s="34"/>
      <c r="AB344" s="34"/>
      <c r="AC344" s="34"/>
      <c r="AD344" s="34"/>
      <c r="AE344" s="34"/>
      <c r="AR344" s="164" t="s">
        <v>159</v>
      </c>
      <c r="AT344" s="164" t="s">
        <v>155</v>
      </c>
      <c r="AU344" s="164" t="s">
        <v>82</v>
      </c>
      <c r="AY344" s="19" t="s">
        <v>152</v>
      </c>
      <c r="BE344" s="165">
        <f>IF(N344="základní",J344,0)</f>
        <v>0</v>
      </c>
      <c r="BF344" s="165">
        <f>IF(N344="snížená",J344,0)</f>
        <v>0</v>
      </c>
      <c r="BG344" s="165">
        <f>IF(N344="zákl. přenesená",J344,0)</f>
        <v>0</v>
      </c>
      <c r="BH344" s="165">
        <f>IF(N344="sníž. přenesená",J344,0)</f>
        <v>0</v>
      </c>
      <c r="BI344" s="165">
        <f>IF(N344="nulová",J344,0)</f>
        <v>0</v>
      </c>
      <c r="BJ344" s="19" t="s">
        <v>80</v>
      </c>
      <c r="BK344" s="165">
        <f>ROUND(I344*H344,2)</f>
        <v>0</v>
      </c>
      <c r="BL344" s="19" t="s">
        <v>159</v>
      </c>
      <c r="BM344" s="164" t="s">
        <v>726</v>
      </c>
    </row>
    <row r="345" spans="1:65" s="13" customFormat="1">
      <c r="B345" s="182"/>
      <c r="D345" s="183" t="s">
        <v>440</v>
      </c>
      <c r="E345" s="184" t="s">
        <v>1</v>
      </c>
      <c r="F345" s="185" t="s">
        <v>727</v>
      </c>
      <c r="H345" s="186">
        <v>97.103999999999999</v>
      </c>
      <c r="I345" s="187"/>
      <c r="L345" s="182"/>
      <c r="M345" s="188"/>
      <c r="N345" s="189"/>
      <c r="O345" s="189"/>
      <c r="P345" s="189"/>
      <c r="Q345" s="189"/>
      <c r="R345" s="189"/>
      <c r="S345" s="189"/>
      <c r="T345" s="190"/>
      <c r="AT345" s="184" t="s">
        <v>440</v>
      </c>
      <c r="AU345" s="184" t="s">
        <v>82</v>
      </c>
      <c r="AV345" s="13" t="s">
        <v>82</v>
      </c>
      <c r="AW345" s="13" t="s">
        <v>29</v>
      </c>
      <c r="AX345" s="13" t="s">
        <v>72</v>
      </c>
      <c r="AY345" s="184" t="s">
        <v>152</v>
      </c>
    </row>
    <row r="346" spans="1:65" s="14" customFormat="1">
      <c r="B346" s="191"/>
      <c r="D346" s="183" t="s">
        <v>440</v>
      </c>
      <c r="E346" s="192" t="s">
        <v>1</v>
      </c>
      <c r="F346" s="193" t="s">
        <v>448</v>
      </c>
      <c r="H346" s="194">
        <v>97.103999999999999</v>
      </c>
      <c r="I346" s="195"/>
      <c r="L346" s="191"/>
      <c r="M346" s="196"/>
      <c r="N346" s="197"/>
      <c r="O346" s="197"/>
      <c r="P346" s="197"/>
      <c r="Q346" s="197"/>
      <c r="R346" s="197"/>
      <c r="S346" s="197"/>
      <c r="T346" s="198"/>
      <c r="AT346" s="192" t="s">
        <v>440</v>
      </c>
      <c r="AU346" s="192" t="s">
        <v>82</v>
      </c>
      <c r="AV346" s="14" t="s">
        <v>159</v>
      </c>
      <c r="AW346" s="14" t="s">
        <v>29</v>
      </c>
      <c r="AX346" s="14" t="s">
        <v>80</v>
      </c>
      <c r="AY346" s="192" t="s">
        <v>152</v>
      </c>
    </row>
    <row r="347" spans="1:65" s="2" customFormat="1" ht="44.25" customHeight="1">
      <c r="A347" s="34"/>
      <c r="B347" s="151"/>
      <c r="C347" s="152" t="s">
        <v>594</v>
      </c>
      <c r="D347" s="152" t="s">
        <v>155</v>
      </c>
      <c r="E347" s="153" t="s">
        <v>728</v>
      </c>
      <c r="F347" s="154" t="s">
        <v>729</v>
      </c>
      <c r="G347" s="155" t="s">
        <v>424</v>
      </c>
      <c r="H347" s="156">
        <v>528.02200000000005</v>
      </c>
      <c r="I347" s="157"/>
      <c r="J347" s="158">
        <f>ROUND(I347*H347,2)</f>
        <v>0</v>
      </c>
      <c r="K347" s="159"/>
      <c r="L347" s="35"/>
      <c r="M347" s="160" t="s">
        <v>1</v>
      </c>
      <c r="N347" s="161" t="s">
        <v>37</v>
      </c>
      <c r="O347" s="60"/>
      <c r="P347" s="162">
        <f>O347*H347</f>
        <v>0</v>
      </c>
      <c r="Q347" s="162">
        <v>0</v>
      </c>
      <c r="R347" s="162">
        <f>Q347*H347</f>
        <v>0</v>
      </c>
      <c r="S347" s="162">
        <v>0</v>
      </c>
      <c r="T347" s="163">
        <f>S347*H347</f>
        <v>0</v>
      </c>
      <c r="U347" s="34"/>
      <c r="V347" s="34"/>
      <c r="W347" s="34"/>
      <c r="X347" s="34"/>
      <c r="Y347" s="34"/>
      <c r="Z347" s="34"/>
      <c r="AA347" s="34"/>
      <c r="AB347" s="34"/>
      <c r="AC347" s="34"/>
      <c r="AD347" s="34"/>
      <c r="AE347" s="34"/>
      <c r="AR347" s="164" t="s">
        <v>159</v>
      </c>
      <c r="AT347" s="164" t="s">
        <v>155</v>
      </c>
      <c r="AU347" s="164" t="s">
        <v>82</v>
      </c>
      <c r="AY347" s="19" t="s">
        <v>152</v>
      </c>
      <c r="BE347" s="165">
        <f>IF(N347="základní",J347,0)</f>
        <v>0</v>
      </c>
      <c r="BF347" s="165">
        <f>IF(N347="snížená",J347,0)</f>
        <v>0</v>
      </c>
      <c r="BG347" s="165">
        <f>IF(N347="zákl. přenesená",J347,0)</f>
        <v>0</v>
      </c>
      <c r="BH347" s="165">
        <f>IF(N347="sníž. přenesená",J347,0)</f>
        <v>0</v>
      </c>
      <c r="BI347" s="165">
        <f>IF(N347="nulová",J347,0)</f>
        <v>0</v>
      </c>
      <c r="BJ347" s="19" t="s">
        <v>80</v>
      </c>
      <c r="BK347" s="165">
        <f>ROUND(I347*H347,2)</f>
        <v>0</v>
      </c>
      <c r="BL347" s="19" t="s">
        <v>159</v>
      </c>
      <c r="BM347" s="164" t="s">
        <v>730</v>
      </c>
    </row>
    <row r="348" spans="1:65" s="13" customFormat="1">
      <c r="B348" s="182"/>
      <c r="D348" s="183" t="s">
        <v>440</v>
      </c>
      <c r="E348" s="184" t="s">
        <v>1</v>
      </c>
      <c r="F348" s="185" t="s">
        <v>731</v>
      </c>
      <c r="H348" s="186">
        <v>25.65</v>
      </c>
      <c r="I348" s="187"/>
      <c r="L348" s="182"/>
      <c r="M348" s="188"/>
      <c r="N348" s="189"/>
      <c r="O348" s="189"/>
      <c r="P348" s="189"/>
      <c r="Q348" s="189"/>
      <c r="R348" s="189"/>
      <c r="S348" s="189"/>
      <c r="T348" s="190"/>
      <c r="AT348" s="184" t="s">
        <v>440</v>
      </c>
      <c r="AU348" s="184" t="s">
        <v>82</v>
      </c>
      <c r="AV348" s="13" t="s">
        <v>82</v>
      </c>
      <c r="AW348" s="13" t="s">
        <v>29</v>
      </c>
      <c r="AX348" s="13" t="s">
        <v>72</v>
      </c>
      <c r="AY348" s="184" t="s">
        <v>152</v>
      </c>
    </row>
    <row r="349" spans="1:65" s="13" customFormat="1">
      <c r="B349" s="182"/>
      <c r="D349" s="183" t="s">
        <v>440</v>
      </c>
      <c r="E349" s="184" t="s">
        <v>1</v>
      </c>
      <c r="F349" s="185" t="s">
        <v>732</v>
      </c>
      <c r="H349" s="186">
        <v>122.977</v>
      </c>
      <c r="I349" s="187"/>
      <c r="L349" s="182"/>
      <c r="M349" s="188"/>
      <c r="N349" s="189"/>
      <c r="O349" s="189"/>
      <c r="P349" s="189"/>
      <c r="Q349" s="189"/>
      <c r="R349" s="189"/>
      <c r="S349" s="189"/>
      <c r="T349" s="190"/>
      <c r="AT349" s="184" t="s">
        <v>440</v>
      </c>
      <c r="AU349" s="184" t="s">
        <v>82</v>
      </c>
      <c r="AV349" s="13" t="s">
        <v>82</v>
      </c>
      <c r="AW349" s="13" t="s">
        <v>29</v>
      </c>
      <c r="AX349" s="13" t="s">
        <v>72</v>
      </c>
      <c r="AY349" s="184" t="s">
        <v>152</v>
      </c>
    </row>
    <row r="350" spans="1:65" s="13" customFormat="1">
      <c r="B350" s="182"/>
      <c r="D350" s="183" t="s">
        <v>440</v>
      </c>
      <c r="E350" s="184" t="s">
        <v>1</v>
      </c>
      <c r="F350" s="185" t="s">
        <v>733</v>
      </c>
      <c r="H350" s="186">
        <v>111.346</v>
      </c>
      <c r="I350" s="187"/>
      <c r="L350" s="182"/>
      <c r="M350" s="188"/>
      <c r="N350" s="189"/>
      <c r="O350" s="189"/>
      <c r="P350" s="189"/>
      <c r="Q350" s="189"/>
      <c r="R350" s="189"/>
      <c r="S350" s="189"/>
      <c r="T350" s="190"/>
      <c r="AT350" s="184" t="s">
        <v>440</v>
      </c>
      <c r="AU350" s="184" t="s">
        <v>82</v>
      </c>
      <c r="AV350" s="13" t="s">
        <v>82</v>
      </c>
      <c r="AW350" s="13" t="s">
        <v>29</v>
      </c>
      <c r="AX350" s="13" t="s">
        <v>72</v>
      </c>
      <c r="AY350" s="184" t="s">
        <v>152</v>
      </c>
    </row>
    <row r="351" spans="1:65" s="13" customFormat="1">
      <c r="B351" s="182"/>
      <c r="D351" s="183" t="s">
        <v>440</v>
      </c>
      <c r="E351" s="184" t="s">
        <v>1</v>
      </c>
      <c r="F351" s="185" t="s">
        <v>734</v>
      </c>
      <c r="H351" s="186">
        <v>37.96</v>
      </c>
      <c r="I351" s="187"/>
      <c r="L351" s="182"/>
      <c r="M351" s="188"/>
      <c r="N351" s="189"/>
      <c r="O351" s="189"/>
      <c r="P351" s="189"/>
      <c r="Q351" s="189"/>
      <c r="R351" s="189"/>
      <c r="S351" s="189"/>
      <c r="T351" s="190"/>
      <c r="AT351" s="184" t="s">
        <v>440</v>
      </c>
      <c r="AU351" s="184" t="s">
        <v>82</v>
      </c>
      <c r="AV351" s="13" t="s">
        <v>82</v>
      </c>
      <c r="AW351" s="13" t="s">
        <v>29</v>
      </c>
      <c r="AX351" s="13" t="s">
        <v>72</v>
      </c>
      <c r="AY351" s="184" t="s">
        <v>152</v>
      </c>
    </row>
    <row r="352" spans="1:65" s="13" customFormat="1">
      <c r="B352" s="182"/>
      <c r="D352" s="183" t="s">
        <v>440</v>
      </c>
      <c r="E352" s="184" t="s">
        <v>1</v>
      </c>
      <c r="F352" s="185" t="s">
        <v>735</v>
      </c>
      <c r="H352" s="186">
        <v>92.037000000000006</v>
      </c>
      <c r="I352" s="187"/>
      <c r="L352" s="182"/>
      <c r="M352" s="188"/>
      <c r="N352" s="189"/>
      <c r="O352" s="189"/>
      <c r="P352" s="189"/>
      <c r="Q352" s="189"/>
      <c r="R352" s="189"/>
      <c r="S352" s="189"/>
      <c r="T352" s="190"/>
      <c r="AT352" s="184" t="s">
        <v>440</v>
      </c>
      <c r="AU352" s="184" t="s">
        <v>82</v>
      </c>
      <c r="AV352" s="13" t="s">
        <v>82</v>
      </c>
      <c r="AW352" s="13" t="s">
        <v>29</v>
      </c>
      <c r="AX352" s="13" t="s">
        <v>72</v>
      </c>
      <c r="AY352" s="184" t="s">
        <v>152</v>
      </c>
    </row>
    <row r="353" spans="1:65" s="16" customFormat="1">
      <c r="B353" s="206"/>
      <c r="D353" s="183" t="s">
        <v>440</v>
      </c>
      <c r="E353" s="207" t="s">
        <v>1</v>
      </c>
      <c r="F353" s="208" t="s">
        <v>736</v>
      </c>
      <c r="H353" s="209">
        <v>389.97</v>
      </c>
      <c r="I353" s="210"/>
      <c r="L353" s="206"/>
      <c r="M353" s="211"/>
      <c r="N353" s="212"/>
      <c r="O353" s="212"/>
      <c r="P353" s="212"/>
      <c r="Q353" s="212"/>
      <c r="R353" s="212"/>
      <c r="S353" s="212"/>
      <c r="T353" s="213"/>
      <c r="AT353" s="207" t="s">
        <v>440</v>
      </c>
      <c r="AU353" s="207" t="s">
        <v>82</v>
      </c>
      <c r="AV353" s="16" t="s">
        <v>162</v>
      </c>
      <c r="AW353" s="16" t="s">
        <v>29</v>
      </c>
      <c r="AX353" s="16" t="s">
        <v>72</v>
      </c>
      <c r="AY353" s="207" t="s">
        <v>152</v>
      </c>
    </row>
    <row r="354" spans="1:65" s="13" customFormat="1">
      <c r="B354" s="182"/>
      <c r="D354" s="183" t="s">
        <v>440</v>
      </c>
      <c r="E354" s="184" t="s">
        <v>1</v>
      </c>
      <c r="F354" s="185" t="s">
        <v>737</v>
      </c>
      <c r="H354" s="186">
        <v>98</v>
      </c>
      <c r="I354" s="187"/>
      <c r="L354" s="182"/>
      <c r="M354" s="188"/>
      <c r="N354" s="189"/>
      <c r="O354" s="189"/>
      <c r="P354" s="189"/>
      <c r="Q354" s="189"/>
      <c r="R354" s="189"/>
      <c r="S354" s="189"/>
      <c r="T354" s="190"/>
      <c r="AT354" s="184" t="s">
        <v>440</v>
      </c>
      <c r="AU354" s="184" t="s">
        <v>82</v>
      </c>
      <c r="AV354" s="13" t="s">
        <v>82</v>
      </c>
      <c r="AW354" s="13" t="s">
        <v>29</v>
      </c>
      <c r="AX354" s="13" t="s">
        <v>72</v>
      </c>
      <c r="AY354" s="184" t="s">
        <v>152</v>
      </c>
    </row>
    <row r="355" spans="1:65" s="13" customFormat="1">
      <c r="B355" s="182"/>
      <c r="D355" s="183" t="s">
        <v>440</v>
      </c>
      <c r="E355" s="184" t="s">
        <v>1</v>
      </c>
      <c r="F355" s="185" t="s">
        <v>738</v>
      </c>
      <c r="H355" s="186">
        <v>27.212</v>
      </c>
      <c r="I355" s="187"/>
      <c r="L355" s="182"/>
      <c r="M355" s="188"/>
      <c r="N355" s="189"/>
      <c r="O355" s="189"/>
      <c r="P355" s="189"/>
      <c r="Q355" s="189"/>
      <c r="R355" s="189"/>
      <c r="S355" s="189"/>
      <c r="T355" s="190"/>
      <c r="AT355" s="184" t="s">
        <v>440</v>
      </c>
      <c r="AU355" s="184" t="s">
        <v>82</v>
      </c>
      <c r="AV355" s="13" t="s">
        <v>82</v>
      </c>
      <c r="AW355" s="13" t="s">
        <v>29</v>
      </c>
      <c r="AX355" s="13" t="s">
        <v>72</v>
      </c>
      <c r="AY355" s="184" t="s">
        <v>152</v>
      </c>
    </row>
    <row r="356" spans="1:65" s="13" customFormat="1">
      <c r="B356" s="182"/>
      <c r="D356" s="183" t="s">
        <v>440</v>
      </c>
      <c r="E356" s="184" t="s">
        <v>1</v>
      </c>
      <c r="F356" s="185" t="s">
        <v>739</v>
      </c>
      <c r="H356" s="186">
        <v>12.84</v>
      </c>
      <c r="I356" s="187"/>
      <c r="L356" s="182"/>
      <c r="M356" s="188"/>
      <c r="N356" s="189"/>
      <c r="O356" s="189"/>
      <c r="P356" s="189"/>
      <c r="Q356" s="189"/>
      <c r="R356" s="189"/>
      <c r="S356" s="189"/>
      <c r="T356" s="190"/>
      <c r="AT356" s="184" t="s">
        <v>440</v>
      </c>
      <c r="AU356" s="184" t="s">
        <v>82</v>
      </c>
      <c r="AV356" s="13" t="s">
        <v>82</v>
      </c>
      <c r="AW356" s="13" t="s">
        <v>29</v>
      </c>
      <c r="AX356" s="13" t="s">
        <v>72</v>
      </c>
      <c r="AY356" s="184" t="s">
        <v>152</v>
      </c>
    </row>
    <row r="357" spans="1:65" s="16" customFormat="1">
      <c r="B357" s="206"/>
      <c r="D357" s="183" t="s">
        <v>440</v>
      </c>
      <c r="E357" s="207" t="s">
        <v>1</v>
      </c>
      <c r="F357" s="208" t="s">
        <v>736</v>
      </c>
      <c r="H357" s="209">
        <v>138.05199999999999</v>
      </c>
      <c r="I357" s="210"/>
      <c r="L357" s="206"/>
      <c r="M357" s="211"/>
      <c r="N357" s="212"/>
      <c r="O357" s="212"/>
      <c r="P357" s="212"/>
      <c r="Q357" s="212"/>
      <c r="R357" s="212"/>
      <c r="S357" s="212"/>
      <c r="T357" s="213"/>
      <c r="AT357" s="207" t="s">
        <v>440</v>
      </c>
      <c r="AU357" s="207" t="s">
        <v>82</v>
      </c>
      <c r="AV357" s="16" t="s">
        <v>162</v>
      </c>
      <c r="AW357" s="16" t="s">
        <v>29</v>
      </c>
      <c r="AX357" s="16" t="s">
        <v>72</v>
      </c>
      <c r="AY357" s="207" t="s">
        <v>152</v>
      </c>
    </row>
    <row r="358" spans="1:65" s="14" customFormat="1">
      <c r="B358" s="191"/>
      <c r="D358" s="183" t="s">
        <v>440</v>
      </c>
      <c r="E358" s="192" t="s">
        <v>1</v>
      </c>
      <c r="F358" s="193" t="s">
        <v>448</v>
      </c>
      <c r="H358" s="194">
        <v>528.02200000000005</v>
      </c>
      <c r="I358" s="195"/>
      <c r="L358" s="191"/>
      <c r="M358" s="196"/>
      <c r="N358" s="197"/>
      <c r="O358" s="197"/>
      <c r="P358" s="197"/>
      <c r="Q358" s="197"/>
      <c r="R358" s="197"/>
      <c r="S358" s="197"/>
      <c r="T358" s="198"/>
      <c r="AT358" s="192" t="s">
        <v>440</v>
      </c>
      <c r="AU358" s="192" t="s">
        <v>82</v>
      </c>
      <c r="AV358" s="14" t="s">
        <v>159</v>
      </c>
      <c r="AW358" s="14" t="s">
        <v>29</v>
      </c>
      <c r="AX358" s="14" t="s">
        <v>80</v>
      </c>
      <c r="AY358" s="192" t="s">
        <v>152</v>
      </c>
    </row>
    <row r="359" spans="1:65" s="2" customFormat="1" ht="44.25" customHeight="1">
      <c r="A359" s="34"/>
      <c r="B359" s="151"/>
      <c r="C359" s="152" t="s">
        <v>740</v>
      </c>
      <c r="D359" s="152" t="s">
        <v>155</v>
      </c>
      <c r="E359" s="153" t="s">
        <v>741</v>
      </c>
      <c r="F359" s="154" t="s">
        <v>742</v>
      </c>
      <c r="G359" s="155" t="s">
        <v>424</v>
      </c>
      <c r="H359" s="156">
        <v>443.04899999999998</v>
      </c>
      <c r="I359" s="157"/>
      <c r="J359" s="158">
        <f>ROUND(I359*H359,2)</f>
        <v>0</v>
      </c>
      <c r="K359" s="159"/>
      <c r="L359" s="35"/>
      <c r="M359" s="160" t="s">
        <v>1</v>
      </c>
      <c r="N359" s="161" t="s">
        <v>37</v>
      </c>
      <c r="O359" s="60"/>
      <c r="P359" s="162">
        <f>O359*H359</f>
        <v>0</v>
      </c>
      <c r="Q359" s="162">
        <v>0</v>
      </c>
      <c r="R359" s="162">
        <f>Q359*H359</f>
        <v>0</v>
      </c>
      <c r="S359" s="162">
        <v>0</v>
      </c>
      <c r="T359" s="163">
        <f>S359*H359</f>
        <v>0</v>
      </c>
      <c r="U359" s="34"/>
      <c r="V359" s="34"/>
      <c r="W359" s="34"/>
      <c r="X359" s="34"/>
      <c r="Y359" s="34"/>
      <c r="Z359" s="34"/>
      <c r="AA359" s="34"/>
      <c r="AB359" s="34"/>
      <c r="AC359" s="34"/>
      <c r="AD359" s="34"/>
      <c r="AE359" s="34"/>
      <c r="AR359" s="164" t="s">
        <v>159</v>
      </c>
      <c r="AT359" s="164" t="s">
        <v>155</v>
      </c>
      <c r="AU359" s="164" t="s">
        <v>82</v>
      </c>
      <c r="AY359" s="19" t="s">
        <v>152</v>
      </c>
      <c r="BE359" s="165">
        <f>IF(N359="základní",J359,0)</f>
        <v>0</v>
      </c>
      <c r="BF359" s="165">
        <f>IF(N359="snížená",J359,0)</f>
        <v>0</v>
      </c>
      <c r="BG359" s="165">
        <f>IF(N359="zákl. přenesená",J359,0)</f>
        <v>0</v>
      </c>
      <c r="BH359" s="165">
        <f>IF(N359="sníž. přenesená",J359,0)</f>
        <v>0</v>
      </c>
      <c r="BI359" s="165">
        <f>IF(N359="nulová",J359,0)</f>
        <v>0</v>
      </c>
      <c r="BJ359" s="19" t="s">
        <v>80</v>
      </c>
      <c r="BK359" s="165">
        <f>ROUND(I359*H359,2)</f>
        <v>0</v>
      </c>
      <c r="BL359" s="19" t="s">
        <v>159</v>
      </c>
      <c r="BM359" s="164" t="s">
        <v>743</v>
      </c>
    </row>
    <row r="360" spans="1:65" s="13" customFormat="1">
      <c r="B360" s="182"/>
      <c r="D360" s="183" t="s">
        <v>440</v>
      </c>
      <c r="E360" s="184" t="s">
        <v>1</v>
      </c>
      <c r="F360" s="185" t="s">
        <v>744</v>
      </c>
      <c r="H360" s="186">
        <v>340.92899999999997</v>
      </c>
      <c r="I360" s="187"/>
      <c r="L360" s="182"/>
      <c r="M360" s="188"/>
      <c r="N360" s="189"/>
      <c r="O360" s="189"/>
      <c r="P360" s="189"/>
      <c r="Q360" s="189"/>
      <c r="R360" s="189"/>
      <c r="S360" s="189"/>
      <c r="T360" s="190"/>
      <c r="AT360" s="184" t="s">
        <v>440</v>
      </c>
      <c r="AU360" s="184" t="s">
        <v>82</v>
      </c>
      <c r="AV360" s="13" t="s">
        <v>82</v>
      </c>
      <c r="AW360" s="13" t="s">
        <v>29</v>
      </c>
      <c r="AX360" s="13" t="s">
        <v>72</v>
      </c>
      <c r="AY360" s="184" t="s">
        <v>152</v>
      </c>
    </row>
    <row r="361" spans="1:65" s="13" customFormat="1">
      <c r="B361" s="182"/>
      <c r="D361" s="183" t="s">
        <v>440</v>
      </c>
      <c r="E361" s="184" t="s">
        <v>1</v>
      </c>
      <c r="F361" s="185" t="s">
        <v>745</v>
      </c>
      <c r="H361" s="186">
        <v>102.12</v>
      </c>
      <c r="I361" s="187"/>
      <c r="L361" s="182"/>
      <c r="M361" s="188"/>
      <c r="N361" s="189"/>
      <c r="O361" s="189"/>
      <c r="P361" s="189"/>
      <c r="Q361" s="189"/>
      <c r="R361" s="189"/>
      <c r="S361" s="189"/>
      <c r="T361" s="190"/>
      <c r="AT361" s="184" t="s">
        <v>440</v>
      </c>
      <c r="AU361" s="184" t="s">
        <v>82</v>
      </c>
      <c r="AV361" s="13" t="s">
        <v>82</v>
      </c>
      <c r="AW361" s="13" t="s">
        <v>29</v>
      </c>
      <c r="AX361" s="13" t="s">
        <v>72</v>
      </c>
      <c r="AY361" s="184" t="s">
        <v>152</v>
      </c>
    </row>
    <row r="362" spans="1:65" s="14" customFormat="1">
      <c r="B362" s="191"/>
      <c r="D362" s="183" t="s">
        <v>440</v>
      </c>
      <c r="E362" s="192" t="s">
        <v>1</v>
      </c>
      <c r="F362" s="193" t="s">
        <v>448</v>
      </c>
      <c r="H362" s="194">
        <v>443.04899999999998</v>
      </c>
      <c r="I362" s="195"/>
      <c r="L362" s="191"/>
      <c r="M362" s="196"/>
      <c r="N362" s="197"/>
      <c r="O362" s="197"/>
      <c r="P362" s="197"/>
      <c r="Q362" s="197"/>
      <c r="R362" s="197"/>
      <c r="S362" s="197"/>
      <c r="T362" s="198"/>
      <c r="AT362" s="192" t="s">
        <v>440</v>
      </c>
      <c r="AU362" s="192" t="s">
        <v>82</v>
      </c>
      <c r="AV362" s="14" t="s">
        <v>159</v>
      </c>
      <c r="AW362" s="14" t="s">
        <v>29</v>
      </c>
      <c r="AX362" s="14" t="s">
        <v>80</v>
      </c>
      <c r="AY362" s="192" t="s">
        <v>152</v>
      </c>
    </row>
    <row r="363" spans="1:65" s="2" customFormat="1" ht="37.9" customHeight="1">
      <c r="A363" s="34"/>
      <c r="B363" s="151"/>
      <c r="C363" s="152" t="s">
        <v>319</v>
      </c>
      <c r="D363" s="152" t="s">
        <v>155</v>
      </c>
      <c r="E363" s="153" t="s">
        <v>746</v>
      </c>
      <c r="F363" s="154" t="s">
        <v>747</v>
      </c>
      <c r="G363" s="155" t="s">
        <v>424</v>
      </c>
      <c r="H363" s="156">
        <v>229.18</v>
      </c>
      <c r="I363" s="157"/>
      <c r="J363" s="158">
        <f>ROUND(I363*H363,2)</f>
        <v>0</v>
      </c>
      <c r="K363" s="159"/>
      <c r="L363" s="35"/>
      <c r="M363" s="160" t="s">
        <v>1</v>
      </c>
      <c r="N363" s="161" t="s">
        <v>37</v>
      </c>
      <c r="O363" s="60"/>
      <c r="P363" s="162">
        <f>O363*H363</f>
        <v>0</v>
      </c>
      <c r="Q363" s="162">
        <v>0</v>
      </c>
      <c r="R363" s="162">
        <f>Q363*H363</f>
        <v>0</v>
      </c>
      <c r="S363" s="162">
        <v>0</v>
      </c>
      <c r="T363" s="163">
        <f>S363*H363</f>
        <v>0</v>
      </c>
      <c r="U363" s="34"/>
      <c r="V363" s="34"/>
      <c r="W363" s="34"/>
      <c r="X363" s="34"/>
      <c r="Y363" s="34"/>
      <c r="Z363" s="34"/>
      <c r="AA363" s="34"/>
      <c r="AB363" s="34"/>
      <c r="AC363" s="34"/>
      <c r="AD363" s="34"/>
      <c r="AE363" s="34"/>
      <c r="AR363" s="164" t="s">
        <v>159</v>
      </c>
      <c r="AT363" s="164" t="s">
        <v>155</v>
      </c>
      <c r="AU363" s="164" t="s">
        <v>82</v>
      </c>
      <c r="AY363" s="19" t="s">
        <v>152</v>
      </c>
      <c r="BE363" s="165">
        <f>IF(N363="základní",J363,0)</f>
        <v>0</v>
      </c>
      <c r="BF363" s="165">
        <f>IF(N363="snížená",J363,0)</f>
        <v>0</v>
      </c>
      <c r="BG363" s="165">
        <f>IF(N363="zákl. přenesená",J363,0)</f>
        <v>0</v>
      </c>
      <c r="BH363" s="165">
        <f>IF(N363="sníž. přenesená",J363,0)</f>
        <v>0</v>
      </c>
      <c r="BI363" s="165">
        <f>IF(N363="nulová",J363,0)</f>
        <v>0</v>
      </c>
      <c r="BJ363" s="19" t="s">
        <v>80</v>
      </c>
      <c r="BK363" s="165">
        <f>ROUND(I363*H363,2)</f>
        <v>0</v>
      </c>
      <c r="BL363" s="19" t="s">
        <v>159</v>
      </c>
      <c r="BM363" s="164" t="s">
        <v>748</v>
      </c>
    </row>
    <row r="364" spans="1:65" s="13" customFormat="1">
      <c r="B364" s="182"/>
      <c r="D364" s="183" t="s">
        <v>440</v>
      </c>
      <c r="E364" s="184" t="s">
        <v>1</v>
      </c>
      <c r="F364" s="185" t="s">
        <v>749</v>
      </c>
      <c r="H364" s="186">
        <v>150.47999999999999</v>
      </c>
      <c r="I364" s="187"/>
      <c r="L364" s="182"/>
      <c r="M364" s="188"/>
      <c r="N364" s="189"/>
      <c r="O364" s="189"/>
      <c r="P364" s="189"/>
      <c r="Q364" s="189"/>
      <c r="R364" s="189"/>
      <c r="S364" s="189"/>
      <c r="T364" s="190"/>
      <c r="AT364" s="184" t="s">
        <v>440</v>
      </c>
      <c r="AU364" s="184" t="s">
        <v>82</v>
      </c>
      <c r="AV364" s="13" t="s">
        <v>82</v>
      </c>
      <c r="AW364" s="13" t="s">
        <v>29</v>
      </c>
      <c r="AX364" s="13" t="s">
        <v>72</v>
      </c>
      <c r="AY364" s="184" t="s">
        <v>152</v>
      </c>
    </row>
    <row r="365" spans="1:65" s="13" customFormat="1">
      <c r="B365" s="182"/>
      <c r="D365" s="183" t="s">
        <v>440</v>
      </c>
      <c r="E365" s="184" t="s">
        <v>1</v>
      </c>
      <c r="F365" s="185" t="s">
        <v>750</v>
      </c>
      <c r="H365" s="186">
        <v>31.1</v>
      </c>
      <c r="I365" s="187"/>
      <c r="L365" s="182"/>
      <c r="M365" s="188"/>
      <c r="N365" s="189"/>
      <c r="O365" s="189"/>
      <c r="P365" s="189"/>
      <c r="Q365" s="189"/>
      <c r="R365" s="189"/>
      <c r="S365" s="189"/>
      <c r="T365" s="190"/>
      <c r="AT365" s="184" t="s">
        <v>440</v>
      </c>
      <c r="AU365" s="184" t="s">
        <v>82</v>
      </c>
      <c r="AV365" s="13" t="s">
        <v>82</v>
      </c>
      <c r="AW365" s="13" t="s">
        <v>29</v>
      </c>
      <c r="AX365" s="13" t="s">
        <v>72</v>
      </c>
      <c r="AY365" s="184" t="s">
        <v>152</v>
      </c>
    </row>
    <row r="366" spans="1:65" s="13" customFormat="1">
      <c r="B366" s="182"/>
      <c r="D366" s="183" t="s">
        <v>440</v>
      </c>
      <c r="E366" s="184" t="s">
        <v>1</v>
      </c>
      <c r="F366" s="185" t="s">
        <v>751</v>
      </c>
      <c r="H366" s="186">
        <v>47.6</v>
      </c>
      <c r="I366" s="187"/>
      <c r="L366" s="182"/>
      <c r="M366" s="188"/>
      <c r="N366" s="189"/>
      <c r="O366" s="189"/>
      <c r="P366" s="189"/>
      <c r="Q366" s="189"/>
      <c r="R366" s="189"/>
      <c r="S366" s="189"/>
      <c r="T366" s="190"/>
      <c r="AT366" s="184" t="s">
        <v>440</v>
      </c>
      <c r="AU366" s="184" t="s">
        <v>82</v>
      </c>
      <c r="AV366" s="13" t="s">
        <v>82</v>
      </c>
      <c r="AW366" s="13" t="s">
        <v>29</v>
      </c>
      <c r="AX366" s="13" t="s">
        <v>72</v>
      </c>
      <c r="AY366" s="184" t="s">
        <v>152</v>
      </c>
    </row>
    <row r="367" spans="1:65" s="14" customFormat="1">
      <c r="B367" s="191"/>
      <c r="D367" s="183" t="s">
        <v>440</v>
      </c>
      <c r="E367" s="192" t="s">
        <v>1</v>
      </c>
      <c r="F367" s="193" t="s">
        <v>448</v>
      </c>
      <c r="H367" s="194">
        <v>229.17999999999998</v>
      </c>
      <c r="I367" s="195"/>
      <c r="L367" s="191"/>
      <c r="M367" s="196"/>
      <c r="N367" s="197"/>
      <c r="O367" s="197"/>
      <c r="P367" s="197"/>
      <c r="Q367" s="197"/>
      <c r="R367" s="197"/>
      <c r="S367" s="197"/>
      <c r="T367" s="198"/>
      <c r="AT367" s="192" t="s">
        <v>440</v>
      </c>
      <c r="AU367" s="192" t="s">
        <v>82</v>
      </c>
      <c r="AV367" s="14" t="s">
        <v>159</v>
      </c>
      <c r="AW367" s="14" t="s">
        <v>29</v>
      </c>
      <c r="AX367" s="14" t="s">
        <v>80</v>
      </c>
      <c r="AY367" s="192" t="s">
        <v>152</v>
      </c>
    </row>
    <row r="368" spans="1:65" s="12" customFormat="1" ht="25.9" customHeight="1">
      <c r="B368" s="138"/>
      <c r="D368" s="139" t="s">
        <v>71</v>
      </c>
      <c r="E368" s="140" t="s">
        <v>407</v>
      </c>
      <c r="F368" s="140" t="s">
        <v>408</v>
      </c>
      <c r="I368" s="141"/>
      <c r="J368" s="142">
        <f>BK368</f>
        <v>0</v>
      </c>
      <c r="L368" s="138"/>
      <c r="M368" s="143"/>
      <c r="N368" s="144"/>
      <c r="O368" s="144"/>
      <c r="P368" s="145">
        <f>SUM(P369:P432)</f>
        <v>0</v>
      </c>
      <c r="Q368" s="144"/>
      <c r="R368" s="145">
        <f>SUM(R369:R432)</f>
        <v>0</v>
      </c>
      <c r="S368" s="144"/>
      <c r="T368" s="146">
        <f>SUM(T369:T432)</f>
        <v>0</v>
      </c>
      <c r="AR368" s="139" t="s">
        <v>159</v>
      </c>
      <c r="AT368" s="147" t="s">
        <v>71</v>
      </c>
      <c r="AU368" s="147" t="s">
        <v>72</v>
      </c>
      <c r="AY368" s="139" t="s">
        <v>152</v>
      </c>
      <c r="BK368" s="148">
        <f>SUM(BK369:BK432)</f>
        <v>0</v>
      </c>
    </row>
    <row r="369" spans="1:65" s="2" customFormat="1" ht="55.5" customHeight="1">
      <c r="A369" s="34"/>
      <c r="B369" s="151"/>
      <c r="C369" s="152" t="s">
        <v>752</v>
      </c>
      <c r="D369" s="152" t="s">
        <v>155</v>
      </c>
      <c r="E369" s="153" t="s">
        <v>753</v>
      </c>
      <c r="F369" s="154" t="s">
        <v>754</v>
      </c>
      <c r="G369" s="155" t="s">
        <v>188</v>
      </c>
      <c r="H369" s="156">
        <v>1</v>
      </c>
      <c r="I369" s="157"/>
      <c r="J369" s="158">
        <f>ROUND(I369*H369,2)</f>
        <v>0</v>
      </c>
      <c r="K369" s="159"/>
      <c r="L369" s="35"/>
      <c r="M369" s="160" t="s">
        <v>1</v>
      </c>
      <c r="N369" s="161" t="s">
        <v>37</v>
      </c>
      <c r="O369" s="60"/>
      <c r="P369" s="162">
        <f>O369*H369</f>
        <v>0</v>
      </c>
      <c r="Q369" s="162">
        <v>0</v>
      </c>
      <c r="R369" s="162">
        <f>Q369*H369</f>
        <v>0</v>
      </c>
      <c r="S369" s="162">
        <v>0</v>
      </c>
      <c r="T369" s="163">
        <f>S369*H369</f>
        <v>0</v>
      </c>
      <c r="U369" s="34"/>
      <c r="V369" s="34"/>
      <c r="W369" s="34"/>
      <c r="X369" s="34"/>
      <c r="Y369" s="34"/>
      <c r="Z369" s="34"/>
      <c r="AA369" s="34"/>
      <c r="AB369" s="34"/>
      <c r="AC369" s="34"/>
      <c r="AD369" s="34"/>
      <c r="AE369" s="34"/>
      <c r="AR369" s="164" t="s">
        <v>755</v>
      </c>
      <c r="AT369" s="164" t="s">
        <v>155</v>
      </c>
      <c r="AU369" s="164" t="s">
        <v>80</v>
      </c>
      <c r="AY369" s="19" t="s">
        <v>152</v>
      </c>
      <c r="BE369" s="165">
        <f>IF(N369="základní",J369,0)</f>
        <v>0</v>
      </c>
      <c r="BF369" s="165">
        <f>IF(N369="snížená",J369,0)</f>
        <v>0</v>
      </c>
      <c r="BG369" s="165">
        <f>IF(N369="zákl. přenesená",J369,0)</f>
        <v>0</v>
      </c>
      <c r="BH369" s="165">
        <f>IF(N369="sníž. přenesená",J369,0)</f>
        <v>0</v>
      </c>
      <c r="BI369" s="165">
        <f>IF(N369="nulová",J369,0)</f>
        <v>0</v>
      </c>
      <c r="BJ369" s="19" t="s">
        <v>80</v>
      </c>
      <c r="BK369" s="165">
        <f>ROUND(I369*H369,2)</f>
        <v>0</v>
      </c>
      <c r="BL369" s="19" t="s">
        <v>755</v>
      </c>
      <c r="BM369" s="164" t="s">
        <v>756</v>
      </c>
    </row>
    <row r="370" spans="1:65" s="13" customFormat="1">
      <c r="B370" s="182"/>
      <c r="D370" s="183" t="s">
        <v>440</v>
      </c>
      <c r="E370" s="184" t="s">
        <v>1</v>
      </c>
      <c r="F370" s="185" t="s">
        <v>757</v>
      </c>
      <c r="H370" s="186">
        <v>1</v>
      </c>
      <c r="I370" s="187"/>
      <c r="L370" s="182"/>
      <c r="M370" s="188"/>
      <c r="N370" s="189"/>
      <c r="O370" s="189"/>
      <c r="P370" s="189"/>
      <c r="Q370" s="189"/>
      <c r="R370" s="189"/>
      <c r="S370" s="189"/>
      <c r="T370" s="190"/>
      <c r="AT370" s="184" t="s">
        <v>440</v>
      </c>
      <c r="AU370" s="184" t="s">
        <v>80</v>
      </c>
      <c r="AV370" s="13" t="s">
        <v>82</v>
      </c>
      <c r="AW370" s="13" t="s">
        <v>29</v>
      </c>
      <c r="AX370" s="13" t="s">
        <v>72</v>
      </c>
      <c r="AY370" s="184" t="s">
        <v>152</v>
      </c>
    </row>
    <row r="371" spans="1:65" s="14" customFormat="1">
      <c r="B371" s="191"/>
      <c r="D371" s="183" t="s">
        <v>440</v>
      </c>
      <c r="E371" s="192" t="s">
        <v>1</v>
      </c>
      <c r="F371" s="193" t="s">
        <v>448</v>
      </c>
      <c r="H371" s="194">
        <v>1</v>
      </c>
      <c r="I371" s="195"/>
      <c r="L371" s="191"/>
      <c r="M371" s="196"/>
      <c r="N371" s="197"/>
      <c r="O371" s="197"/>
      <c r="P371" s="197"/>
      <c r="Q371" s="197"/>
      <c r="R371" s="197"/>
      <c r="S371" s="197"/>
      <c r="T371" s="198"/>
      <c r="AT371" s="192" t="s">
        <v>440</v>
      </c>
      <c r="AU371" s="192" t="s">
        <v>80</v>
      </c>
      <c r="AV371" s="14" t="s">
        <v>159</v>
      </c>
      <c r="AW371" s="14" t="s">
        <v>29</v>
      </c>
      <c r="AX371" s="14" t="s">
        <v>80</v>
      </c>
      <c r="AY371" s="192" t="s">
        <v>152</v>
      </c>
    </row>
    <row r="372" spans="1:65" s="2" customFormat="1" ht="55.5" customHeight="1">
      <c r="A372" s="34"/>
      <c r="B372" s="151"/>
      <c r="C372" s="152" t="s">
        <v>323</v>
      </c>
      <c r="D372" s="152" t="s">
        <v>155</v>
      </c>
      <c r="E372" s="153" t="s">
        <v>422</v>
      </c>
      <c r="F372" s="154" t="s">
        <v>423</v>
      </c>
      <c r="G372" s="155" t="s">
        <v>424</v>
      </c>
      <c r="H372" s="156">
        <v>8991.1650000000009</v>
      </c>
      <c r="I372" s="157"/>
      <c r="J372" s="158">
        <f>ROUND(I372*H372,2)</f>
        <v>0</v>
      </c>
      <c r="K372" s="159"/>
      <c r="L372" s="35"/>
      <c r="M372" s="160" t="s">
        <v>1</v>
      </c>
      <c r="N372" s="161" t="s">
        <v>37</v>
      </c>
      <c r="O372" s="60"/>
      <c r="P372" s="162">
        <f>O372*H372</f>
        <v>0</v>
      </c>
      <c r="Q372" s="162">
        <v>0</v>
      </c>
      <c r="R372" s="162">
        <f>Q372*H372</f>
        <v>0</v>
      </c>
      <c r="S372" s="162">
        <v>0</v>
      </c>
      <c r="T372" s="163">
        <f>S372*H372</f>
        <v>0</v>
      </c>
      <c r="U372" s="34"/>
      <c r="V372" s="34"/>
      <c r="W372" s="34"/>
      <c r="X372" s="34"/>
      <c r="Y372" s="34"/>
      <c r="Z372" s="34"/>
      <c r="AA372" s="34"/>
      <c r="AB372" s="34"/>
      <c r="AC372" s="34"/>
      <c r="AD372" s="34"/>
      <c r="AE372" s="34"/>
      <c r="AR372" s="164" t="s">
        <v>755</v>
      </c>
      <c r="AT372" s="164" t="s">
        <v>155</v>
      </c>
      <c r="AU372" s="164" t="s">
        <v>80</v>
      </c>
      <c r="AY372" s="19" t="s">
        <v>152</v>
      </c>
      <c r="BE372" s="165">
        <f>IF(N372="základní",J372,0)</f>
        <v>0</v>
      </c>
      <c r="BF372" s="165">
        <f>IF(N372="snížená",J372,0)</f>
        <v>0</v>
      </c>
      <c r="BG372" s="165">
        <f>IF(N372="zákl. přenesená",J372,0)</f>
        <v>0</v>
      </c>
      <c r="BH372" s="165">
        <f>IF(N372="sníž. přenesená",J372,0)</f>
        <v>0</v>
      </c>
      <c r="BI372" s="165">
        <f>IF(N372="nulová",J372,0)</f>
        <v>0</v>
      </c>
      <c r="BJ372" s="19" t="s">
        <v>80</v>
      </c>
      <c r="BK372" s="165">
        <f>ROUND(I372*H372,2)</f>
        <v>0</v>
      </c>
      <c r="BL372" s="19" t="s">
        <v>755</v>
      </c>
      <c r="BM372" s="164" t="s">
        <v>758</v>
      </c>
    </row>
    <row r="373" spans="1:65" s="2" customFormat="1" ht="55.5" customHeight="1">
      <c r="A373" s="34"/>
      <c r="B373" s="151"/>
      <c r="C373" s="152" t="s">
        <v>759</v>
      </c>
      <c r="D373" s="152" t="s">
        <v>155</v>
      </c>
      <c r="E373" s="153" t="s">
        <v>427</v>
      </c>
      <c r="F373" s="154" t="s">
        <v>428</v>
      </c>
      <c r="G373" s="155" t="s">
        <v>424</v>
      </c>
      <c r="H373" s="156">
        <v>4411.6819999999998</v>
      </c>
      <c r="I373" s="157"/>
      <c r="J373" s="158">
        <f>ROUND(I373*H373,2)</f>
        <v>0</v>
      </c>
      <c r="K373" s="159"/>
      <c r="L373" s="35"/>
      <c r="M373" s="160" t="s">
        <v>1</v>
      </c>
      <c r="N373" s="161" t="s">
        <v>37</v>
      </c>
      <c r="O373" s="60"/>
      <c r="P373" s="162">
        <f>O373*H373</f>
        <v>0</v>
      </c>
      <c r="Q373" s="162">
        <v>0</v>
      </c>
      <c r="R373" s="162">
        <f>Q373*H373</f>
        <v>0</v>
      </c>
      <c r="S373" s="162">
        <v>0</v>
      </c>
      <c r="T373" s="163">
        <f>S373*H373</f>
        <v>0</v>
      </c>
      <c r="U373" s="34"/>
      <c r="V373" s="34"/>
      <c r="W373" s="34"/>
      <c r="X373" s="34"/>
      <c r="Y373" s="34"/>
      <c r="Z373" s="34"/>
      <c r="AA373" s="34"/>
      <c r="AB373" s="34"/>
      <c r="AC373" s="34"/>
      <c r="AD373" s="34"/>
      <c r="AE373" s="34"/>
      <c r="AR373" s="164" t="s">
        <v>755</v>
      </c>
      <c r="AT373" s="164" t="s">
        <v>155</v>
      </c>
      <c r="AU373" s="164" t="s">
        <v>80</v>
      </c>
      <c r="AY373" s="19" t="s">
        <v>152</v>
      </c>
      <c r="BE373" s="165">
        <f>IF(N373="základní",J373,0)</f>
        <v>0</v>
      </c>
      <c r="BF373" s="165">
        <f>IF(N373="snížená",J373,0)</f>
        <v>0</v>
      </c>
      <c r="BG373" s="165">
        <f>IF(N373="zákl. přenesená",J373,0)</f>
        <v>0</v>
      </c>
      <c r="BH373" s="165">
        <f>IF(N373="sníž. přenesená",J373,0)</f>
        <v>0</v>
      </c>
      <c r="BI373" s="165">
        <f>IF(N373="nulová",J373,0)</f>
        <v>0</v>
      </c>
      <c r="BJ373" s="19" t="s">
        <v>80</v>
      </c>
      <c r="BK373" s="165">
        <f>ROUND(I373*H373,2)</f>
        <v>0</v>
      </c>
      <c r="BL373" s="19" t="s">
        <v>755</v>
      </c>
      <c r="BM373" s="164" t="s">
        <v>760</v>
      </c>
    </row>
    <row r="374" spans="1:65" s="13" customFormat="1">
      <c r="B374" s="182"/>
      <c r="D374" s="183" t="s">
        <v>440</v>
      </c>
      <c r="E374" s="184" t="s">
        <v>1</v>
      </c>
      <c r="F374" s="185" t="s">
        <v>761</v>
      </c>
      <c r="H374" s="186">
        <v>4410.3370000000004</v>
      </c>
      <c r="I374" s="187"/>
      <c r="L374" s="182"/>
      <c r="M374" s="188"/>
      <c r="N374" s="189"/>
      <c r="O374" s="189"/>
      <c r="P374" s="189"/>
      <c r="Q374" s="189"/>
      <c r="R374" s="189"/>
      <c r="S374" s="189"/>
      <c r="T374" s="190"/>
      <c r="AT374" s="184" t="s">
        <v>440</v>
      </c>
      <c r="AU374" s="184" t="s">
        <v>80</v>
      </c>
      <c r="AV374" s="13" t="s">
        <v>82</v>
      </c>
      <c r="AW374" s="13" t="s">
        <v>29</v>
      </c>
      <c r="AX374" s="13" t="s">
        <v>72</v>
      </c>
      <c r="AY374" s="184" t="s">
        <v>152</v>
      </c>
    </row>
    <row r="375" spans="1:65" s="13" customFormat="1">
      <c r="B375" s="182"/>
      <c r="D375" s="183" t="s">
        <v>440</v>
      </c>
      <c r="E375" s="184" t="s">
        <v>1</v>
      </c>
      <c r="F375" s="185" t="s">
        <v>762</v>
      </c>
      <c r="H375" s="186">
        <v>1.345</v>
      </c>
      <c r="I375" s="187"/>
      <c r="L375" s="182"/>
      <c r="M375" s="188"/>
      <c r="N375" s="189"/>
      <c r="O375" s="189"/>
      <c r="P375" s="189"/>
      <c r="Q375" s="189"/>
      <c r="R375" s="189"/>
      <c r="S375" s="189"/>
      <c r="T375" s="190"/>
      <c r="AT375" s="184" t="s">
        <v>440</v>
      </c>
      <c r="AU375" s="184" t="s">
        <v>80</v>
      </c>
      <c r="AV375" s="13" t="s">
        <v>82</v>
      </c>
      <c r="AW375" s="13" t="s">
        <v>29</v>
      </c>
      <c r="AX375" s="13" t="s">
        <v>72</v>
      </c>
      <c r="AY375" s="184" t="s">
        <v>152</v>
      </c>
    </row>
    <row r="376" spans="1:65" s="14" customFormat="1">
      <c r="B376" s="191"/>
      <c r="D376" s="183" t="s">
        <v>440</v>
      </c>
      <c r="E376" s="192" t="s">
        <v>1</v>
      </c>
      <c r="F376" s="193" t="s">
        <v>448</v>
      </c>
      <c r="H376" s="194">
        <v>4411.6820000000007</v>
      </c>
      <c r="I376" s="195"/>
      <c r="L376" s="191"/>
      <c r="M376" s="196"/>
      <c r="N376" s="197"/>
      <c r="O376" s="197"/>
      <c r="P376" s="197"/>
      <c r="Q376" s="197"/>
      <c r="R376" s="197"/>
      <c r="S376" s="197"/>
      <c r="T376" s="198"/>
      <c r="AT376" s="192" t="s">
        <v>440</v>
      </c>
      <c r="AU376" s="192" t="s">
        <v>80</v>
      </c>
      <c r="AV376" s="14" t="s">
        <v>159</v>
      </c>
      <c r="AW376" s="14" t="s">
        <v>29</v>
      </c>
      <c r="AX376" s="14" t="s">
        <v>80</v>
      </c>
      <c r="AY376" s="192" t="s">
        <v>152</v>
      </c>
    </row>
    <row r="377" spans="1:65" s="2" customFormat="1" ht="55.5" customHeight="1">
      <c r="A377" s="34"/>
      <c r="B377" s="151"/>
      <c r="C377" s="152" t="s">
        <v>327</v>
      </c>
      <c r="D377" s="152" t="s">
        <v>155</v>
      </c>
      <c r="E377" s="153" t="s">
        <v>763</v>
      </c>
      <c r="F377" s="154" t="s">
        <v>764</v>
      </c>
      <c r="G377" s="155" t="s">
        <v>424</v>
      </c>
      <c r="H377" s="156">
        <v>2.0979999999999999</v>
      </c>
      <c r="I377" s="157"/>
      <c r="J377" s="158">
        <f>ROUND(I377*H377,2)</f>
        <v>0</v>
      </c>
      <c r="K377" s="159"/>
      <c r="L377" s="35"/>
      <c r="M377" s="160" t="s">
        <v>1</v>
      </c>
      <c r="N377" s="161" t="s">
        <v>37</v>
      </c>
      <c r="O377" s="60"/>
      <c r="P377" s="162">
        <f>O377*H377</f>
        <v>0</v>
      </c>
      <c r="Q377" s="162">
        <v>0</v>
      </c>
      <c r="R377" s="162">
        <f>Q377*H377</f>
        <v>0</v>
      </c>
      <c r="S377" s="162">
        <v>0</v>
      </c>
      <c r="T377" s="163">
        <f>S377*H377</f>
        <v>0</v>
      </c>
      <c r="U377" s="34"/>
      <c r="V377" s="34"/>
      <c r="W377" s="34"/>
      <c r="X377" s="34"/>
      <c r="Y377" s="34"/>
      <c r="Z377" s="34"/>
      <c r="AA377" s="34"/>
      <c r="AB377" s="34"/>
      <c r="AC377" s="34"/>
      <c r="AD377" s="34"/>
      <c r="AE377" s="34"/>
      <c r="AR377" s="164" t="s">
        <v>755</v>
      </c>
      <c r="AT377" s="164" t="s">
        <v>155</v>
      </c>
      <c r="AU377" s="164" t="s">
        <v>80</v>
      </c>
      <c r="AY377" s="19" t="s">
        <v>152</v>
      </c>
      <c r="BE377" s="165">
        <f>IF(N377="základní",J377,0)</f>
        <v>0</v>
      </c>
      <c r="BF377" s="165">
        <f>IF(N377="snížená",J377,0)</f>
        <v>0</v>
      </c>
      <c r="BG377" s="165">
        <f>IF(N377="zákl. přenesená",J377,0)</f>
        <v>0</v>
      </c>
      <c r="BH377" s="165">
        <f>IF(N377="sníž. přenesená",J377,0)</f>
        <v>0</v>
      </c>
      <c r="BI377" s="165">
        <f>IF(N377="nulová",J377,0)</f>
        <v>0</v>
      </c>
      <c r="BJ377" s="19" t="s">
        <v>80</v>
      </c>
      <c r="BK377" s="165">
        <f>ROUND(I377*H377,2)</f>
        <v>0</v>
      </c>
      <c r="BL377" s="19" t="s">
        <v>755</v>
      </c>
      <c r="BM377" s="164" t="s">
        <v>765</v>
      </c>
    </row>
    <row r="378" spans="1:65" s="15" customFormat="1">
      <c r="B378" s="199"/>
      <c r="D378" s="183" t="s">
        <v>440</v>
      </c>
      <c r="E378" s="200" t="s">
        <v>1</v>
      </c>
      <c r="F378" s="201" t="s">
        <v>766</v>
      </c>
      <c r="H378" s="200" t="s">
        <v>1</v>
      </c>
      <c r="I378" s="202"/>
      <c r="L378" s="199"/>
      <c r="M378" s="203"/>
      <c r="N378" s="204"/>
      <c r="O378" s="204"/>
      <c r="P378" s="204"/>
      <c r="Q378" s="204"/>
      <c r="R378" s="204"/>
      <c r="S378" s="204"/>
      <c r="T378" s="205"/>
      <c r="AT378" s="200" t="s">
        <v>440</v>
      </c>
      <c r="AU378" s="200" t="s">
        <v>80</v>
      </c>
      <c r="AV378" s="15" t="s">
        <v>80</v>
      </c>
      <c r="AW378" s="15" t="s">
        <v>29</v>
      </c>
      <c r="AX378" s="15" t="s">
        <v>72</v>
      </c>
      <c r="AY378" s="200" t="s">
        <v>152</v>
      </c>
    </row>
    <row r="379" spans="1:65" s="13" customFormat="1">
      <c r="B379" s="182"/>
      <c r="D379" s="183" t="s">
        <v>440</v>
      </c>
      <c r="E379" s="184" t="s">
        <v>1</v>
      </c>
      <c r="F379" s="185" t="s">
        <v>767</v>
      </c>
      <c r="H379" s="186">
        <v>1.8049999999999999</v>
      </c>
      <c r="I379" s="187"/>
      <c r="L379" s="182"/>
      <c r="M379" s="188"/>
      <c r="N379" s="189"/>
      <c r="O379" s="189"/>
      <c r="P379" s="189"/>
      <c r="Q379" s="189"/>
      <c r="R379" s="189"/>
      <c r="S379" s="189"/>
      <c r="T379" s="190"/>
      <c r="AT379" s="184" t="s">
        <v>440</v>
      </c>
      <c r="AU379" s="184" t="s">
        <v>80</v>
      </c>
      <c r="AV379" s="13" t="s">
        <v>82</v>
      </c>
      <c r="AW379" s="13" t="s">
        <v>29</v>
      </c>
      <c r="AX379" s="13" t="s">
        <v>72</v>
      </c>
      <c r="AY379" s="184" t="s">
        <v>152</v>
      </c>
    </row>
    <row r="380" spans="1:65" s="13" customFormat="1">
      <c r="B380" s="182"/>
      <c r="D380" s="183" t="s">
        <v>440</v>
      </c>
      <c r="E380" s="184" t="s">
        <v>1</v>
      </c>
      <c r="F380" s="185" t="s">
        <v>768</v>
      </c>
      <c r="H380" s="186">
        <v>0.13</v>
      </c>
      <c r="I380" s="187"/>
      <c r="L380" s="182"/>
      <c r="M380" s="188"/>
      <c r="N380" s="189"/>
      <c r="O380" s="189"/>
      <c r="P380" s="189"/>
      <c r="Q380" s="189"/>
      <c r="R380" s="189"/>
      <c r="S380" s="189"/>
      <c r="T380" s="190"/>
      <c r="AT380" s="184" t="s">
        <v>440</v>
      </c>
      <c r="AU380" s="184" t="s">
        <v>80</v>
      </c>
      <c r="AV380" s="13" t="s">
        <v>82</v>
      </c>
      <c r="AW380" s="13" t="s">
        <v>29</v>
      </c>
      <c r="AX380" s="13" t="s">
        <v>72</v>
      </c>
      <c r="AY380" s="184" t="s">
        <v>152</v>
      </c>
    </row>
    <row r="381" spans="1:65" s="13" customFormat="1">
      <c r="B381" s="182"/>
      <c r="D381" s="183" t="s">
        <v>440</v>
      </c>
      <c r="E381" s="184" t="s">
        <v>1</v>
      </c>
      <c r="F381" s="185" t="s">
        <v>769</v>
      </c>
      <c r="H381" s="186">
        <v>0.16300000000000001</v>
      </c>
      <c r="I381" s="187"/>
      <c r="L381" s="182"/>
      <c r="M381" s="188"/>
      <c r="N381" s="189"/>
      <c r="O381" s="189"/>
      <c r="P381" s="189"/>
      <c r="Q381" s="189"/>
      <c r="R381" s="189"/>
      <c r="S381" s="189"/>
      <c r="T381" s="190"/>
      <c r="AT381" s="184" t="s">
        <v>440</v>
      </c>
      <c r="AU381" s="184" t="s">
        <v>80</v>
      </c>
      <c r="AV381" s="13" t="s">
        <v>82</v>
      </c>
      <c r="AW381" s="13" t="s">
        <v>29</v>
      </c>
      <c r="AX381" s="13" t="s">
        <v>72</v>
      </c>
      <c r="AY381" s="184" t="s">
        <v>152</v>
      </c>
    </row>
    <row r="382" spans="1:65" s="14" customFormat="1">
      <c r="B382" s="191"/>
      <c r="D382" s="183" t="s">
        <v>440</v>
      </c>
      <c r="E382" s="192" t="s">
        <v>1</v>
      </c>
      <c r="F382" s="193" t="s">
        <v>448</v>
      </c>
      <c r="H382" s="194">
        <v>2.0979999999999999</v>
      </c>
      <c r="I382" s="195"/>
      <c r="L382" s="191"/>
      <c r="M382" s="196"/>
      <c r="N382" s="197"/>
      <c r="O382" s="197"/>
      <c r="P382" s="197"/>
      <c r="Q382" s="197"/>
      <c r="R382" s="197"/>
      <c r="S382" s="197"/>
      <c r="T382" s="198"/>
      <c r="AT382" s="192" t="s">
        <v>440</v>
      </c>
      <c r="AU382" s="192" t="s">
        <v>80</v>
      </c>
      <c r="AV382" s="14" t="s">
        <v>159</v>
      </c>
      <c r="AW382" s="14" t="s">
        <v>29</v>
      </c>
      <c r="AX382" s="14" t="s">
        <v>80</v>
      </c>
      <c r="AY382" s="192" t="s">
        <v>152</v>
      </c>
    </row>
    <row r="383" spans="1:65" s="2" customFormat="1" ht="62.65" customHeight="1">
      <c r="A383" s="34"/>
      <c r="B383" s="151"/>
      <c r="C383" s="152" t="s">
        <v>770</v>
      </c>
      <c r="D383" s="152" t="s">
        <v>155</v>
      </c>
      <c r="E383" s="153" t="s">
        <v>771</v>
      </c>
      <c r="F383" s="154" t="s">
        <v>772</v>
      </c>
      <c r="G383" s="155" t="s">
        <v>424</v>
      </c>
      <c r="H383" s="156">
        <v>684.40200000000004</v>
      </c>
      <c r="I383" s="157"/>
      <c r="J383" s="158">
        <f>ROUND(I383*H383,2)</f>
        <v>0</v>
      </c>
      <c r="K383" s="159"/>
      <c r="L383" s="35"/>
      <c r="M383" s="160" t="s">
        <v>1</v>
      </c>
      <c r="N383" s="161" t="s">
        <v>37</v>
      </c>
      <c r="O383" s="60"/>
      <c r="P383" s="162">
        <f>O383*H383</f>
        <v>0</v>
      </c>
      <c r="Q383" s="162">
        <v>0</v>
      </c>
      <c r="R383" s="162">
        <f>Q383*H383</f>
        <v>0</v>
      </c>
      <c r="S383" s="162">
        <v>0</v>
      </c>
      <c r="T383" s="163">
        <f>S383*H383</f>
        <v>0</v>
      </c>
      <c r="U383" s="34"/>
      <c r="V383" s="34"/>
      <c r="W383" s="34"/>
      <c r="X383" s="34"/>
      <c r="Y383" s="34"/>
      <c r="Z383" s="34"/>
      <c r="AA383" s="34"/>
      <c r="AB383" s="34"/>
      <c r="AC383" s="34"/>
      <c r="AD383" s="34"/>
      <c r="AE383" s="34"/>
      <c r="AR383" s="164" t="s">
        <v>755</v>
      </c>
      <c r="AT383" s="164" t="s">
        <v>155</v>
      </c>
      <c r="AU383" s="164" t="s">
        <v>80</v>
      </c>
      <c r="AY383" s="19" t="s">
        <v>152</v>
      </c>
      <c r="BE383" s="165">
        <f>IF(N383="základní",J383,0)</f>
        <v>0</v>
      </c>
      <c r="BF383" s="165">
        <f>IF(N383="snížená",J383,0)</f>
        <v>0</v>
      </c>
      <c r="BG383" s="165">
        <f>IF(N383="zákl. přenesená",J383,0)</f>
        <v>0</v>
      </c>
      <c r="BH383" s="165">
        <f>IF(N383="sníž. přenesená",J383,0)</f>
        <v>0</v>
      </c>
      <c r="BI383" s="165">
        <f>IF(N383="nulová",J383,0)</f>
        <v>0</v>
      </c>
      <c r="BJ383" s="19" t="s">
        <v>80</v>
      </c>
      <c r="BK383" s="165">
        <f>ROUND(I383*H383,2)</f>
        <v>0</v>
      </c>
      <c r="BL383" s="19" t="s">
        <v>755</v>
      </c>
      <c r="BM383" s="164" t="s">
        <v>773</v>
      </c>
    </row>
    <row r="384" spans="1:65" s="13" customFormat="1">
      <c r="B384" s="182"/>
      <c r="D384" s="183" t="s">
        <v>440</v>
      </c>
      <c r="E384" s="184" t="s">
        <v>1</v>
      </c>
      <c r="F384" s="185" t="s">
        <v>774</v>
      </c>
      <c r="H384" s="186">
        <v>303.69600000000003</v>
      </c>
      <c r="I384" s="187"/>
      <c r="L384" s="182"/>
      <c r="M384" s="188"/>
      <c r="N384" s="189"/>
      <c r="O384" s="189"/>
      <c r="P384" s="189"/>
      <c r="Q384" s="189"/>
      <c r="R384" s="189"/>
      <c r="S384" s="189"/>
      <c r="T384" s="190"/>
      <c r="AT384" s="184" t="s">
        <v>440</v>
      </c>
      <c r="AU384" s="184" t="s">
        <v>80</v>
      </c>
      <c r="AV384" s="13" t="s">
        <v>82</v>
      </c>
      <c r="AW384" s="13" t="s">
        <v>29</v>
      </c>
      <c r="AX384" s="13" t="s">
        <v>72</v>
      </c>
      <c r="AY384" s="184" t="s">
        <v>152</v>
      </c>
    </row>
    <row r="385" spans="1:65" s="13" customFormat="1">
      <c r="B385" s="182"/>
      <c r="D385" s="183" t="s">
        <v>440</v>
      </c>
      <c r="E385" s="184" t="s">
        <v>1</v>
      </c>
      <c r="F385" s="185" t="s">
        <v>775</v>
      </c>
      <c r="H385" s="186">
        <v>379.76400000000001</v>
      </c>
      <c r="I385" s="187"/>
      <c r="L385" s="182"/>
      <c r="M385" s="188"/>
      <c r="N385" s="189"/>
      <c r="O385" s="189"/>
      <c r="P385" s="189"/>
      <c r="Q385" s="189"/>
      <c r="R385" s="189"/>
      <c r="S385" s="189"/>
      <c r="T385" s="190"/>
      <c r="AT385" s="184" t="s">
        <v>440</v>
      </c>
      <c r="AU385" s="184" t="s">
        <v>80</v>
      </c>
      <c r="AV385" s="13" t="s">
        <v>82</v>
      </c>
      <c r="AW385" s="13" t="s">
        <v>29</v>
      </c>
      <c r="AX385" s="13" t="s">
        <v>72</v>
      </c>
      <c r="AY385" s="184" t="s">
        <v>152</v>
      </c>
    </row>
    <row r="386" spans="1:65" s="13" customFormat="1">
      <c r="B386" s="182"/>
      <c r="D386" s="183" t="s">
        <v>440</v>
      </c>
      <c r="E386" s="184" t="s">
        <v>1</v>
      </c>
      <c r="F386" s="185" t="s">
        <v>776</v>
      </c>
      <c r="H386" s="186">
        <v>0.94199999999999995</v>
      </c>
      <c r="I386" s="187"/>
      <c r="L386" s="182"/>
      <c r="M386" s="188"/>
      <c r="N386" s="189"/>
      <c r="O386" s="189"/>
      <c r="P386" s="189"/>
      <c r="Q386" s="189"/>
      <c r="R386" s="189"/>
      <c r="S386" s="189"/>
      <c r="T386" s="190"/>
      <c r="AT386" s="184" t="s">
        <v>440</v>
      </c>
      <c r="AU386" s="184" t="s">
        <v>80</v>
      </c>
      <c r="AV386" s="13" t="s">
        <v>82</v>
      </c>
      <c r="AW386" s="13" t="s">
        <v>29</v>
      </c>
      <c r="AX386" s="13" t="s">
        <v>72</v>
      </c>
      <c r="AY386" s="184" t="s">
        <v>152</v>
      </c>
    </row>
    <row r="387" spans="1:65" s="14" customFormat="1">
      <c r="B387" s="191"/>
      <c r="D387" s="183" t="s">
        <v>440</v>
      </c>
      <c r="E387" s="192" t="s">
        <v>1</v>
      </c>
      <c r="F387" s="193" t="s">
        <v>448</v>
      </c>
      <c r="H387" s="194">
        <v>684.40200000000004</v>
      </c>
      <c r="I387" s="195"/>
      <c r="L387" s="191"/>
      <c r="M387" s="196"/>
      <c r="N387" s="197"/>
      <c r="O387" s="197"/>
      <c r="P387" s="197"/>
      <c r="Q387" s="197"/>
      <c r="R387" s="197"/>
      <c r="S387" s="197"/>
      <c r="T387" s="198"/>
      <c r="AT387" s="192" t="s">
        <v>440</v>
      </c>
      <c r="AU387" s="192" t="s">
        <v>80</v>
      </c>
      <c r="AV387" s="14" t="s">
        <v>159</v>
      </c>
      <c r="AW387" s="14" t="s">
        <v>29</v>
      </c>
      <c r="AX387" s="14" t="s">
        <v>80</v>
      </c>
      <c r="AY387" s="192" t="s">
        <v>152</v>
      </c>
    </row>
    <row r="388" spans="1:65" s="2" customFormat="1" ht="62.65" customHeight="1">
      <c r="A388" s="34"/>
      <c r="B388" s="151"/>
      <c r="C388" s="152" t="s">
        <v>611</v>
      </c>
      <c r="D388" s="152" t="s">
        <v>155</v>
      </c>
      <c r="E388" s="153" t="s">
        <v>777</v>
      </c>
      <c r="F388" s="154" t="s">
        <v>778</v>
      </c>
      <c r="G388" s="155" t="s">
        <v>424</v>
      </c>
      <c r="H388" s="156">
        <v>141.21799999999999</v>
      </c>
      <c r="I388" s="157"/>
      <c r="J388" s="158">
        <f>ROUND(I388*H388,2)</f>
        <v>0</v>
      </c>
      <c r="K388" s="159"/>
      <c r="L388" s="35"/>
      <c r="M388" s="160" t="s">
        <v>1</v>
      </c>
      <c r="N388" s="161" t="s">
        <v>37</v>
      </c>
      <c r="O388" s="60"/>
      <c r="P388" s="162">
        <f>O388*H388</f>
        <v>0</v>
      </c>
      <c r="Q388" s="162">
        <v>0</v>
      </c>
      <c r="R388" s="162">
        <f>Q388*H388</f>
        <v>0</v>
      </c>
      <c r="S388" s="162">
        <v>0</v>
      </c>
      <c r="T388" s="163">
        <f>S388*H388</f>
        <v>0</v>
      </c>
      <c r="U388" s="34"/>
      <c r="V388" s="34"/>
      <c r="W388" s="34"/>
      <c r="X388" s="34"/>
      <c r="Y388" s="34"/>
      <c r="Z388" s="34"/>
      <c r="AA388" s="34"/>
      <c r="AB388" s="34"/>
      <c r="AC388" s="34"/>
      <c r="AD388" s="34"/>
      <c r="AE388" s="34"/>
      <c r="AR388" s="164" t="s">
        <v>755</v>
      </c>
      <c r="AT388" s="164" t="s">
        <v>155</v>
      </c>
      <c r="AU388" s="164" t="s">
        <v>80</v>
      </c>
      <c r="AY388" s="19" t="s">
        <v>152</v>
      </c>
      <c r="BE388" s="165">
        <f>IF(N388="základní",J388,0)</f>
        <v>0</v>
      </c>
      <c r="BF388" s="165">
        <f>IF(N388="snížená",J388,0)</f>
        <v>0</v>
      </c>
      <c r="BG388" s="165">
        <f>IF(N388="zákl. přenesená",J388,0)</f>
        <v>0</v>
      </c>
      <c r="BH388" s="165">
        <f>IF(N388="sníž. přenesená",J388,0)</f>
        <v>0</v>
      </c>
      <c r="BI388" s="165">
        <f>IF(N388="nulová",J388,0)</f>
        <v>0</v>
      </c>
      <c r="BJ388" s="19" t="s">
        <v>80</v>
      </c>
      <c r="BK388" s="165">
        <f>ROUND(I388*H388,2)</f>
        <v>0</v>
      </c>
      <c r="BL388" s="19" t="s">
        <v>755</v>
      </c>
      <c r="BM388" s="164" t="s">
        <v>779</v>
      </c>
    </row>
    <row r="389" spans="1:65" s="2" customFormat="1" ht="62.65" customHeight="1">
      <c r="A389" s="34"/>
      <c r="B389" s="151"/>
      <c r="C389" s="152" t="s">
        <v>780</v>
      </c>
      <c r="D389" s="152" t="s">
        <v>155</v>
      </c>
      <c r="E389" s="153" t="s">
        <v>781</v>
      </c>
      <c r="F389" s="154" t="s">
        <v>782</v>
      </c>
      <c r="G389" s="155" t="s">
        <v>424</v>
      </c>
      <c r="H389" s="156">
        <v>232.702</v>
      </c>
      <c r="I389" s="157"/>
      <c r="J389" s="158">
        <f>ROUND(I389*H389,2)</f>
        <v>0</v>
      </c>
      <c r="K389" s="159"/>
      <c r="L389" s="35"/>
      <c r="M389" s="160" t="s">
        <v>1</v>
      </c>
      <c r="N389" s="161" t="s">
        <v>37</v>
      </c>
      <c r="O389" s="60"/>
      <c r="P389" s="162">
        <f>O389*H389</f>
        <v>0</v>
      </c>
      <c r="Q389" s="162">
        <v>0</v>
      </c>
      <c r="R389" s="162">
        <f>Q389*H389</f>
        <v>0</v>
      </c>
      <c r="S389" s="162">
        <v>0</v>
      </c>
      <c r="T389" s="163">
        <f>S389*H389</f>
        <v>0</v>
      </c>
      <c r="U389" s="34"/>
      <c r="V389" s="34"/>
      <c r="W389" s="34"/>
      <c r="X389" s="34"/>
      <c r="Y389" s="34"/>
      <c r="Z389" s="34"/>
      <c r="AA389" s="34"/>
      <c r="AB389" s="34"/>
      <c r="AC389" s="34"/>
      <c r="AD389" s="34"/>
      <c r="AE389" s="34"/>
      <c r="AR389" s="164" t="s">
        <v>755</v>
      </c>
      <c r="AT389" s="164" t="s">
        <v>155</v>
      </c>
      <c r="AU389" s="164" t="s">
        <v>80</v>
      </c>
      <c r="AY389" s="19" t="s">
        <v>152</v>
      </c>
      <c r="BE389" s="165">
        <f>IF(N389="základní",J389,0)</f>
        <v>0</v>
      </c>
      <c r="BF389" s="165">
        <f>IF(N389="snížená",J389,0)</f>
        <v>0</v>
      </c>
      <c r="BG389" s="165">
        <f>IF(N389="zákl. přenesená",J389,0)</f>
        <v>0</v>
      </c>
      <c r="BH389" s="165">
        <f>IF(N389="sníž. přenesená",J389,0)</f>
        <v>0</v>
      </c>
      <c r="BI389" s="165">
        <f>IF(N389="nulová",J389,0)</f>
        <v>0</v>
      </c>
      <c r="BJ389" s="19" t="s">
        <v>80</v>
      </c>
      <c r="BK389" s="165">
        <f>ROUND(I389*H389,2)</f>
        <v>0</v>
      </c>
      <c r="BL389" s="19" t="s">
        <v>755</v>
      </c>
      <c r="BM389" s="164" t="s">
        <v>783</v>
      </c>
    </row>
    <row r="390" spans="1:65" s="15" customFormat="1">
      <c r="B390" s="199"/>
      <c r="D390" s="183" t="s">
        <v>440</v>
      </c>
      <c r="E390" s="200" t="s">
        <v>1</v>
      </c>
      <c r="F390" s="201" t="s">
        <v>784</v>
      </c>
      <c r="H390" s="200" t="s">
        <v>1</v>
      </c>
      <c r="I390" s="202"/>
      <c r="L390" s="199"/>
      <c r="M390" s="203"/>
      <c r="N390" s="204"/>
      <c r="O390" s="204"/>
      <c r="P390" s="204"/>
      <c r="Q390" s="204"/>
      <c r="R390" s="204"/>
      <c r="S390" s="204"/>
      <c r="T390" s="205"/>
      <c r="AT390" s="200" t="s">
        <v>440</v>
      </c>
      <c r="AU390" s="200" t="s">
        <v>80</v>
      </c>
      <c r="AV390" s="15" t="s">
        <v>80</v>
      </c>
      <c r="AW390" s="15" t="s">
        <v>29</v>
      </c>
      <c r="AX390" s="15" t="s">
        <v>72</v>
      </c>
      <c r="AY390" s="200" t="s">
        <v>152</v>
      </c>
    </row>
    <row r="391" spans="1:65" s="13" customFormat="1">
      <c r="B391" s="182"/>
      <c r="D391" s="183" t="s">
        <v>440</v>
      </c>
      <c r="E391" s="184" t="s">
        <v>1</v>
      </c>
      <c r="F391" s="185" t="s">
        <v>749</v>
      </c>
      <c r="H391" s="186">
        <v>150.47999999999999</v>
      </c>
      <c r="I391" s="187"/>
      <c r="L391" s="182"/>
      <c r="M391" s="188"/>
      <c r="N391" s="189"/>
      <c r="O391" s="189"/>
      <c r="P391" s="189"/>
      <c r="Q391" s="189"/>
      <c r="R391" s="189"/>
      <c r="S391" s="189"/>
      <c r="T391" s="190"/>
      <c r="AT391" s="184" t="s">
        <v>440</v>
      </c>
      <c r="AU391" s="184" t="s">
        <v>80</v>
      </c>
      <c r="AV391" s="13" t="s">
        <v>82</v>
      </c>
      <c r="AW391" s="13" t="s">
        <v>29</v>
      </c>
      <c r="AX391" s="13" t="s">
        <v>72</v>
      </c>
      <c r="AY391" s="184" t="s">
        <v>152</v>
      </c>
    </row>
    <row r="392" spans="1:65" s="13" customFormat="1">
      <c r="B392" s="182"/>
      <c r="D392" s="183" t="s">
        <v>440</v>
      </c>
      <c r="E392" s="184" t="s">
        <v>1</v>
      </c>
      <c r="F392" s="185" t="s">
        <v>750</v>
      </c>
      <c r="H392" s="186">
        <v>31.1</v>
      </c>
      <c r="I392" s="187"/>
      <c r="L392" s="182"/>
      <c r="M392" s="188"/>
      <c r="N392" s="189"/>
      <c r="O392" s="189"/>
      <c r="P392" s="189"/>
      <c r="Q392" s="189"/>
      <c r="R392" s="189"/>
      <c r="S392" s="189"/>
      <c r="T392" s="190"/>
      <c r="AT392" s="184" t="s">
        <v>440</v>
      </c>
      <c r="AU392" s="184" t="s">
        <v>80</v>
      </c>
      <c r="AV392" s="13" t="s">
        <v>82</v>
      </c>
      <c r="AW392" s="13" t="s">
        <v>29</v>
      </c>
      <c r="AX392" s="13" t="s">
        <v>72</v>
      </c>
      <c r="AY392" s="184" t="s">
        <v>152</v>
      </c>
    </row>
    <row r="393" spans="1:65" s="13" customFormat="1">
      <c r="B393" s="182"/>
      <c r="D393" s="183" t="s">
        <v>440</v>
      </c>
      <c r="E393" s="184" t="s">
        <v>1</v>
      </c>
      <c r="F393" s="185" t="s">
        <v>751</v>
      </c>
      <c r="H393" s="186">
        <v>47.6</v>
      </c>
      <c r="I393" s="187"/>
      <c r="L393" s="182"/>
      <c r="M393" s="188"/>
      <c r="N393" s="189"/>
      <c r="O393" s="189"/>
      <c r="P393" s="189"/>
      <c r="Q393" s="189"/>
      <c r="R393" s="189"/>
      <c r="S393" s="189"/>
      <c r="T393" s="190"/>
      <c r="AT393" s="184" t="s">
        <v>440</v>
      </c>
      <c r="AU393" s="184" t="s">
        <v>80</v>
      </c>
      <c r="AV393" s="13" t="s">
        <v>82</v>
      </c>
      <c r="AW393" s="13" t="s">
        <v>29</v>
      </c>
      <c r="AX393" s="13" t="s">
        <v>72</v>
      </c>
      <c r="AY393" s="184" t="s">
        <v>152</v>
      </c>
    </row>
    <row r="394" spans="1:65" s="13" customFormat="1">
      <c r="B394" s="182"/>
      <c r="D394" s="183" t="s">
        <v>440</v>
      </c>
      <c r="E394" s="184" t="s">
        <v>1</v>
      </c>
      <c r="F394" s="185" t="s">
        <v>785</v>
      </c>
      <c r="H394" s="186">
        <v>2.6120000000000001</v>
      </c>
      <c r="I394" s="187"/>
      <c r="L394" s="182"/>
      <c r="M394" s="188"/>
      <c r="N394" s="189"/>
      <c r="O394" s="189"/>
      <c r="P394" s="189"/>
      <c r="Q394" s="189"/>
      <c r="R394" s="189"/>
      <c r="S394" s="189"/>
      <c r="T394" s="190"/>
      <c r="AT394" s="184" t="s">
        <v>440</v>
      </c>
      <c r="AU394" s="184" t="s">
        <v>80</v>
      </c>
      <c r="AV394" s="13" t="s">
        <v>82</v>
      </c>
      <c r="AW394" s="13" t="s">
        <v>29</v>
      </c>
      <c r="AX394" s="13" t="s">
        <v>72</v>
      </c>
      <c r="AY394" s="184" t="s">
        <v>152</v>
      </c>
    </row>
    <row r="395" spans="1:65" s="13" customFormat="1">
      <c r="B395" s="182"/>
      <c r="D395" s="183" t="s">
        <v>440</v>
      </c>
      <c r="E395" s="184" t="s">
        <v>1</v>
      </c>
      <c r="F395" s="185" t="s">
        <v>786</v>
      </c>
      <c r="H395" s="186">
        <v>0.91</v>
      </c>
      <c r="I395" s="187"/>
      <c r="L395" s="182"/>
      <c r="M395" s="188"/>
      <c r="N395" s="189"/>
      <c r="O395" s="189"/>
      <c r="P395" s="189"/>
      <c r="Q395" s="189"/>
      <c r="R395" s="189"/>
      <c r="S395" s="189"/>
      <c r="T395" s="190"/>
      <c r="AT395" s="184" t="s">
        <v>440</v>
      </c>
      <c r="AU395" s="184" t="s">
        <v>80</v>
      </c>
      <c r="AV395" s="13" t="s">
        <v>82</v>
      </c>
      <c r="AW395" s="13" t="s">
        <v>29</v>
      </c>
      <c r="AX395" s="13" t="s">
        <v>72</v>
      </c>
      <c r="AY395" s="184" t="s">
        <v>152</v>
      </c>
    </row>
    <row r="396" spans="1:65" s="14" customFormat="1">
      <c r="B396" s="191"/>
      <c r="D396" s="183" t="s">
        <v>440</v>
      </c>
      <c r="E396" s="192" t="s">
        <v>1</v>
      </c>
      <c r="F396" s="193" t="s">
        <v>448</v>
      </c>
      <c r="H396" s="194">
        <v>232.70199999999997</v>
      </c>
      <c r="I396" s="195"/>
      <c r="L396" s="191"/>
      <c r="M396" s="196"/>
      <c r="N396" s="197"/>
      <c r="O396" s="197"/>
      <c r="P396" s="197"/>
      <c r="Q396" s="197"/>
      <c r="R396" s="197"/>
      <c r="S396" s="197"/>
      <c r="T396" s="198"/>
      <c r="AT396" s="192" t="s">
        <v>440</v>
      </c>
      <c r="AU396" s="192" t="s">
        <v>80</v>
      </c>
      <c r="AV396" s="14" t="s">
        <v>159</v>
      </c>
      <c r="AW396" s="14" t="s">
        <v>29</v>
      </c>
      <c r="AX396" s="14" t="s">
        <v>80</v>
      </c>
      <c r="AY396" s="192" t="s">
        <v>152</v>
      </c>
    </row>
    <row r="397" spans="1:65" s="2" customFormat="1" ht="62.65" customHeight="1">
      <c r="A397" s="34"/>
      <c r="B397" s="151"/>
      <c r="C397" s="152" t="s">
        <v>335</v>
      </c>
      <c r="D397" s="152" t="s">
        <v>155</v>
      </c>
      <c r="E397" s="153" t="s">
        <v>787</v>
      </c>
      <c r="F397" s="154" t="s">
        <v>788</v>
      </c>
      <c r="G397" s="155" t="s">
        <v>424</v>
      </c>
      <c r="H397" s="156">
        <v>185.25</v>
      </c>
      <c r="I397" s="157"/>
      <c r="J397" s="158">
        <f>ROUND(I397*H397,2)</f>
        <v>0</v>
      </c>
      <c r="K397" s="159"/>
      <c r="L397" s="35"/>
      <c r="M397" s="160" t="s">
        <v>1</v>
      </c>
      <c r="N397" s="161" t="s">
        <v>37</v>
      </c>
      <c r="O397" s="60"/>
      <c r="P397" s="162">
        <f>O397*H397</f>
        <v>0</v>
      </c>
      <c r="Q397" s="162">
        <v>0</v>
      </c>
      <c r="R397" s="162">
        <f>Q397*H397</f>
        <v>0</v>
      </c>
      <c r="S397" s="162">
        <v>0</v>
      </c>
      <c r="T397" s="163">
        <f>S397*H397</f>
        <v>0</v>
      </c>
      <c r="U397" s="34"/>
      <c r="V397" s="34"/>
      <c r="W397" s="34"/>
      <c r="X397" s="34"/>
      <c r="Y397" s="34"/>
      <c r="Z397" s="34"/>
      <c r="AA397" s="34"/>
      <c r="AB397" s="34"/>
      <c r="AC397" s="34"/>
      <c r="AD397" s="34"/>
      <c r="AE397" s="34"/>
      <c r="AR397" s="164" t="s">
        <v>755</v>
      </c>
      <c r="AT397" s="164" t="s">
        <v>155</v>
      </c>
      <c r="AU397" s="164" t="s">
        <v>80</v>
      </c>
      <c r="AY397" s="19" t="s">
        <v>152</v>
      </c>
      <c r="BE397" s="165">
        <f>IF(N397="základní",J397,0)</f>
        <v>0</v>
      </c>
      <c r="BF397" s="165">
        <f>IF(N397="snížená",J397,0)</f>
        <v>0</v>
      </c>
      <c r="BG397" s="165">
        <f>IF(N397="zákl. přenesená",J397,0)</f>
        <v>0</v>
      </c>
      <c r="BH397" s="165">
        <f>IF(N397="sníž. přenesená",J397,0)</f>
        <v>0</v>
      </c>
      <c r="BI397" s="165">
        <f>IF(N397="nulová",J397,0)</f>
        <v>0</v>
      </c>
      <c r="BJ397" s="19" t="s">
        <v>80</v>
      </c>
      <c r="BK397" s="165">
        <f>ROUND(I397*H397,2)</f>
        <v>0</v>
      </c>
      <c r="BL397" s="19" t="s">
        <v>755</v>
      </c>
      <c r="BM397" s="164" t="s">
        <v>789</v>
      </c>
    </row>
    <row r="398" spans="1:65" s="13" customFormat="1">
      <c r="B398" s="182"/>
      <c r="D398" s="183" t="s">
        <v>440</v>
      </c>
      <c r="E398" s="184" t="s">
        <v>1</v>
      </c>
      <c r="F398" s="185" t="s">
        <v>790</v>
      </c>
      <c r="H398" s="186">
        <v>185.25</v>
      </c>
      <c r="I398" s="187"/>
      <c r="L398" s="182"/>
      <c r="M398" s="188"/>
      <c r="N398" s="189"/>
      <c r="O398" s="189"/>
      <c r="P398" s="189"/>
      <c r="Q398" s="189"/>
      <c r="R398" s="189"/>
      <c r="S398" s="189"/>
      <c r="T398" s="190"/>
      <c r="AT398" s="184" t="s">
        <v>440</v>
      </c>
      <c r="AU398" s="184" t="s">
        <v>80</v>
      </c>
      <c r="AV398" s="13" t="s">
        <v>82</v>
      </c>
      <c r="AW398" s="13" t="s">
        <v>29</v>
      </c>
      <c r="AX398" s="13" t="s">
        <v>72</v>
      </c>
      <c r="AY398" s="184" t="s">
        <v>152</v>
      </c>
    </row>
    <row r="399" spans="1:65" s="14" customFormat="1">
      <c r="B399" s="191"/>
      <c r="D399" s="183" t="s">
        <v>440</v>
      </c>
      <c r="E399" s="192" t="s">
        <v>1</v>
      </c>
      <c r="F399" s="193" t="s">
        <v>448</v>
      </c>
      <c r="H399" s="194">
        <v>185.25</v>
      </c>
      <c r="I399" s="195"/>
      <c r="L399" s="191"/>
      <c r="M399" s="196"/>
      <c r="N399" s="197"/>
      <c r="O399" s="197"/>
      <c r="P399" s="197"/>
      <c r="Q399" s="197"/>
      <c r="R399" s="197"/>
      <c r="S399" s="197"/>
      <c r="T399" s="198"/>
      <c r="AT399" s="192" t="s">
        <v>440</v>
      </c>
      <c r="AU399" s="192" t="s">
        <v>80</v>
      </c>
      <c r="AV399" s="14" t="s">
        <v>159</v>
      </c>
      <c r="AW399" s="14" t="s">
        <v>29</v>
      </c>
      <c r="AX399" s="14" t="s">
        <v>80</v>
      </c>
      <c r="AY399" s="192" t="s">
        <v>152</v>
      </c>
    </row>
    <row r="400" spans="1:65" s="2" customFormat="1" ht="78" customHeight="1">
      <c r="A400" s="34"/>
      <c r="B400" s="151"/>
      <c r="C400" s="152" t="s">
        <v>791</v>
      </c>
      <c r="D400" s="152" t="s">
        <v>155</v>
      </c>
      <c r="E400" s="153" t="s">
        <v>792</v>
      </c>
      <c r="F400" s="154" t="s">
        <v>793</v>
      </c>
      <c r="G400" s="155" t="s">
        <v>424</v>
      </c>
      <c r="H400" s="156">
        <v>11339.633</v>
      </c>
      <c r="I400" s="157"/>
      <c r="J400" s="158">
        <f>ROUND(I400*H400,2)</f>
        <v>0</v>
      </c>
      <c r="K400" s="159"/>
      <c r="L400" s="35"/>
      <c r="M400" s="160" t="s">
        <v>1</v>
      </c>
      <c r="N400" s="161" t="s">
        <v>37</v>
      </c>
      <c r="O400" s="60"/>
      <c r="P400" s="162">
        <f>O400*H400</f>
        <v>0</v>
      </c>
      <c r="Q400" s="162">
        <v>0</v>
      </c>
      <c r="R400" s="162">
        <f>Q400*H400</f>
        <v>0</v>
      </c>
      <c r="S400" s="162">
        <v>0</v>
      </c>
      <c r="T400" s="163">
        <f>S400*H400</f>
        <v>0</v>
      </c>
      <c r="U400" s="34"/>
      <c r="V400" s="34"/>
      <c r="W400" s="34"/>
      <c r="X400" s="34"/>
      <c r="Y400" s="34"/>
      <c r="Z400" s="34"/>
      <c r="AA400" s="34"/>
      <c r="AB400" s="34"/>
      <c r="AC400" s="34"/>
      <c r="AD400" s="34"/>
      <c r="AE400" s="34"/>
      <c r="AR400" s="164" t="s">
        <v>755</v>
      </c>
      <c r="AT400" s="164" t="s">
        <v>155</v>
      </c>
      <c r="AU400" s="164" t="s">
        <v>80</v>
      </c>
      <c r="AY400" s="19" t="s">
        <v>152</v>
      </c>
      <c r="BE400" s="165">
        <f>IF(N400="základní",J400,0)</f>
        <v>0</v>
      </c>
      <c r="BF400" s="165">
        <f>IF(N400="snížená",J400,0)</f>
        <v>0</v>
      </c>
      <c r="BG400" s="165">
        <f>IF(N400="zákl. přenesená",J400,0)</f>
        <v>0</v>
      </c>
      <c r="BH400" s="165">
        <f>IF(N400="sníž. přenesená",J400,0)</f>
        <v>0</v>
      </c>
      <c r="BI400" s="165">
        <f>IF(N400="nulová",J400,0)</f>
        <v>0</v>
      </c>
      <c r="BJ400" s="19" t="s">
        <v>80</v>
      </c>
      <c r="BK400" s="165">
        <f>ROUND(I400*H400,2)</f>
        <v>0</v>
      </c>
      <c r="BL400" s="19" t="s">
        <v>755</v>
      </c>
      <c r="BM400" s="164" t="s">
        <v>794</v>
      </c>
    </row>
    <row r="401" spans="1:65" s="15" customFormat="1">
      <c r="B401" s="199"/>
      <c r="D401" s="183" t="s">
        <v>440</v>
      </c>
      <c r="E401" s="200" t="s">
        <v>1</v>
      </c>
      <c r="F401" s="201" t="s">
        <v>795</v>
      </c>
      <c r="H401" s="200" t="s">
        <v>1</v>
      </c>
      <c r="I401" s="202"/>
      <c r="L401" s="199"/>
      <c r="M401" s="203"/>
      <c r="N401" s="204"/>
      <c r="O401" s="204"/>
      <c r="P401" s="204"/>
      <c r="Q401" s="204"/>
      <c r="R401" s="204"/>
      <c r="S401" s="204"/>
      <c r="T401" s="205"/>
      <c r="AT401" s="200" t="s">
        <v>440</v>
      </c>
      <c r="AU401" s="200" t="s">
        <v>80</v>
      </c>
      <c r="AV401" s="15" t="s">
        <v>80</v>
      </c>
      <c r="AW401" s="15" t="s">
        <v>29</v>
      </c>
      <c r="AX401" s="15" t="s">
        <v>72</v>
      </c>
      <c r="AY401" s="200" t="s">
        <v>152</v>
      </c>
    </row>
    <row r="402" spans="1:65" s="13" customFormat="1">
      <c r="B402" s="182"/>
      <c r="D402" s="183" t="s">
        <v>440</v>
      </c>
      <c r="E402" s="184" t="s">
        <v>1</v>
      </c>
      <c r="F402" s="185" t="s">
        <v>796</v>
      </c>
      <c r="H402" s="186">
        <v>94.486999999999995</v>
      </c>
      <c r="I402" s="187"/>
      <c r="L402" s="182"/>
      <c r="M402" s="188"/>
      <c r="N402" s="189"/>
      <c r="O402" s="189"/>
      <c r="P402" s="189"/>
      <c r="Q402" s="189"/>
      <c r="R402" s="189"/>
      <c r="S402" s="189"/>
      <c r="T402" s="190"/>
      <c r="AT402" s="184" t="s">
        <v>440</v>
      </c>
      <c r="AU402" s="184" t="s">
        <v>80</v>
      </c>
      <c r="AV402" s="13" t="s">
        <v>82</v>
      </c>
      <c r="AW402" s="13" t="s">
        <v>29</v>
      </c>
      <c r="AX402" s="13" t="s">
        <v>72</v>
      </c>
      <c r="AY402" s="184" t="s">
        <v>152</v>
      </c>
    </row>
    <row r="403" spans="1:65" s="13" customFormat="1">
      <c r="B403" s="182"/>
      <c r="D403" s="183" t="s">
        <v>440</v>
      </c>
      <c r="E403" s="184" t="s">
        <v>1</v>
      </c>
      <c r="F403" s="185" t="s">
        <v>797</v>
      </c>
      <c r="H403" s="186">
        <v>94.486999999999995</v>
      </c>
      <c r="I403" s="187"/>
      <c r="L403" s="182"/>
      <c r="M403" s="188"/>
      <c r="N403" s="189"/>
      <c r="O403" s="189"/>
      <c r="P403" s="189"/>
      <c r="Q403" s="189"/>
      <c r="R403" s="189"/>
      <c r="S403" s="189"/>
      <c r="T403" s="190"/>
      <c r="AT403" s="184" t="s">
        <v>440</v>
      </c>
      <c r="AU403" s="184" t="s">
        <v>80</v>
      </c>
      <c r="AV403" s="13" t="s">
        <v>82</v>
      </c>
      <c r="AW403" s="13" t="s">
        <v>29</v>
      </c>
      <c r="AX403" s="13" t="s">
        <v>72</v>
      </c>
      <c r="AY403" s="184" t="s">
        <v>152</v>
      </c>
    </row>
    <row r="404" spans="1:65" s="13" customFormat="1">
      <c r="B404" s="182"/>
      <c r="D404" s="183" t="s">
        <v>440</v>
      </c>
      <c r="E404" s="184" t="s">
        <v>1</v>
      </c>
      <c r="F404" s="185" t="s">
        <v>798</v>
      </c>
      <c r="H404" s="186">
        <v>11150.659</v>
      </c>
      <c r="I404" s="187"/>
      <c r="L404" s="182"/>
      <c r="M404" s="188"/>
      <c r="N404" s="189"/>
      <c r="O404" s="189"/>
      <c r="P404" s="189"/>
      <c r="Q404" s="189"/>
      <c r="R404" s="189"/>
      <c r="S404" s="189"/>
      <c r="T404" s="190"/>
      <c r="AT404" s="184" t="s">
        <v>440</v>
      </c>
      <c r="AU404" s="184" t="s">
        <v>80</v>
      </c>
      <c r="AV404" s="13" t="s">
        <v>82</v>
      </c>
      <c r="AW404" s="13" t="s">
        <v>29</v>
      </c>
      <c r="AX404" s="13" t="s">
        <v>72</v>
      </c>
      <c r="AY404" s="184" t="s">
        <v>152</v>
      </c>
    </row>
    <row r="405" spans="1:65" s="14" customFormat="1">
      <c r="B405" s="191"/>
      <c r="D405" s="183" t="s">
        <v>440</v>
      </c>
      <c r="E405" s="192" t="s">
        <v>1</v>
      </c>
      <c r="F405" s="193" t="s">
        <v>448</v>
      </c>
      <c r="H405" s="194">
        <v>11339.633</v>
      </c>
      <c r="I405" s="195"/>
      <c r="L405" s="191"/>
      <c r="M405" s="196"/>
      <c r="N405" s="197"/>
      <c r="O405" s="197"/>
      <c r="P405" s="197"/>
      <c r="Q405" s="197"/>
      <c r="R405" s="197"/>
      <c r="S405" s="197"/>
      <c r="T405" s="198"/>
      <c r="AT405" s="192" t="s">
        <v>440</v>
      </c>
      <c r="AU405" s="192" t="s">
        <v>80</v>
      </c>
      <c r="AV405" s="14" t="s">
        <v>159</v>
      </c>
      <c r="AW405" s="14" t="s">
        <v>29</v>
      </c>
      <c r="AX405" s="14" t="s">
        <v>80</v>
      </c>
      <c r="AY405" s="192" t="s">
        <v>152</v>
      </c>
    </row>
    <row r="406" spans="1:65" s="2" customFormat="1" ht="44.25" customHeight="1">
      <c r="A406" s="34"/>
      <c r="B406" s="151"/>
      <c r="C406" s="152" t="s">
        <v>339</v>
      </c>
      <c r="D406" s="152" t="s">
        <v>155</v>
      </c>
      <c r="E406" s="153" t="s">
        <v>799</v>
      </c>
      <c r="F406" s="154" t="s">
        <v>800</v>
      </c>
      <c r="G406" s="155" t="s">
        <v>424</v>
      </c>
      <c r="H406" s="156">
        <v>4178.2139999999999</v>
      </c>
      <c r="I406" s="157"/>
      <c r="J406" s="158">
        <f>ROUND(I406*H406,2)</f>
        <v>0</v>
      </c>
      <c r="K406" s="159"/>
      <c r="L406" s="35"/>
      <c r="M406" s="160" t="s">
        <v>1</v>
      </c>
      <c r="N406" s="161" t="s">
        <v>37</v>
      </c>
      <c r="O406" s="60"/>
      <c r="P406" s="162">
        <f>O406*H406</f>
        <v>0</v>
      </c>
      <c r="Q406" s="162">
        <v>0</v>
      </c>
      <c r="R406" s="162">
        <f>Q406*H406</f>
        <v>0</v>
      </c>
      <c r="S406" s="162">
        <v>0</v>
      </c>
      <c r="T406" s="163">
        <f>S406*H406</f>
        <v>0</v>
      </c>
      <c r="U406" s="34"/>
      <c r="V406" s="34"/>
      <c r="W406" s="34"/>
      <c r="X406" s="34"/>
      <c r="Y406" s="34"/>
      <c r="Z406" s="34"/>
      <c r="AA406" s="34"/>
      <c r="AB406" s="34"/>
      <c r="AC406" s="34"/>
      <c r="AD406" s="34"/>
      <c r="AE406" s="34"/>
      <c r="AR406" s="164" t="s">
        <v>755</v>
      </c>
      <c r="AT406" s="164" t="s">
        <v>155</v>
      </c>
      <c r="AU406" s="164" t="s">
        <v>80</v>
      </c>
      <c r="AY406" s="19" t="s">
        <v>152</v>
      </c>
      <c r="BE406" s="165">
        <f>IF(N406="základní",J406,0)</f>
        <v>0</v>
      </c>
      <c r="BF406" s="165">
        <f>IF(N406="snížená",J406,0)</f>
        <v>0</v>
      </c>
      <c r="BG406" s="165">
        <f>IF(N406="zákl. přenesená",J406,0)</f>
        <v>0</v>
      </c>
      <c r="BH406" s="165">
        <f>IF(N406="sníž. přenesená",J406,0)</f>
        <v>0</v>
      </c>
      <c r="BI406" s="165">
        <f>IF(N406="nulová",J406,0)</f>
        <v>0</v>
      </c>
      <c r="BJ406" s="19" t="s">
        <v>80</v>
      </c>
      <c r="BK406" s="165">
        <f>ROUND(I406*H406,2)</f>
        <v>0</v>
      </c>
      <c r="BL406" s="19" t="s">
        <v>755</v>
      </c>
      <c r="BM406" s="164" t="s">
        <v>801</v>
      </c>
    </row>
    <row r="407" spans="1:65" s="13" customFormat="1">
      <c r="B407" s="182"/>
      <c r="D407" s="183" t="s">
        <v>440</v>
      </c>
      <c r="E407" s="184" t="s">
        <v>1</v>
      </c>
      <c r="F407" s="185" t="s">
        <v>802</v>
      </c>
      <c r="H407" s="186">
        <v>4178.2139999999999</v>
      </c>
      <c r="I407" s="187"/>
      <c r="L407" s="182"/>
      <c r="M407" s="188"/>
      <c r="N407" s="189"/>
      <c r="O407" s="189"/>
      <c r="P407" s="189"/>
      <c r="Q407" s="189"/>
      <c r="R407" s="189"/>
      <c r="S407" s="189"/>
      <c r="T407" s="190"/>
      <c r="AT407" s="184" t="s">
        <v>440</v>
      </c>
      <c r="AU407" s="184" t="s">
        <v>80</v>
      </c>
      <c r="AV407" s="13" t="s">
        <v>82</v>
      </c>
      <c r="AW407" s="13" t="s">
        <v>29</v>
      </c>
      <c r="AX407" s="13" t="s">
        <v>72</v>
      </c>
      <c r="AY407" s="184" t="s">
        <v>152</v>
      </c>
    </row>
    <row r="408" spans="1:65" s="14" customFormat="1">
      <c r="B408" s="191"/>
      <c r="D408" s="183" t="s">
        <v>440</v>
      </c>
      <c r="E408" s="192" t="s">
        <v>1</v>
      </c>
      <c r="F408" s="193" t="s">
        <v>448</v>
      </c>
      <c r="H408" s="194">
        <v>4178.2139999999999</v>
      </c>
      <c r="I408" s="195"/>
      <c r="L408" s="191"/>
      <c r="M408" s="196"/>
      <c r="N408" s="197"/>
      <c r="O408" s="197"/>
      <c r="P408" s="197"/>
      <c r="Q408" s="197"/>
      <c r="R408" s="197"/>
      <c r="S408" s="197"/>
      <c r="T408" s="198"/>
      <c r="AT408" s="192" t="s">
        <v>440</v>
      </c>
      <c r="AU408" s="192" t="s">
        <v>80</v>
      </c>
      <c r="AV408" s="14" t="s">
        <v>159</v>
      </c>
      <c r="AW408" s="14" t="s">
        <v>29</v>
      </c>
      <c r="AX408" s="14" t="s">
        <v>80</v>
      </c>
      <c r="AY408" s="192" t="s">
        <v>152</v>
      </c>
    </row>
    <row r="409" spans="1:65" s="2" customFormat="1" ht="44.25" customHeight="1">
      <c r="A409" s="34"/>
      <c r="B409" s="151"/>
      <c r="C409" s="152" t="s">
        <v>803</v>
      </c>
      <c r="D409" s="152" t="s">
        <v>155</v>
      </c>
      <c r="E409" s="153" t="s">
        <v>804</v>
      </c>
      <c r="F409" s="154" t="s">
        <v>805</v>
      </c>
      <c r="G409" s="155" t="s">
        <v>424</v>
      </c>
      <c r="H409" s="156">
        <v>97.103999999999999</v>
      </c>
      <c r="I409" s="157"/>
      <c r="J409" s="158">
        <f>ROUND(I409*H409,2)</f>
        <v>0</v>
      </c>
      <c r="K409" s="159"/>
      <c r="L409" s="35"/>
      <c r="M409" s="160" t="s">
        <v>1</v>
      </c>
      <c r="N409" s="161" t="s">
        <v>37</v>
      </c>
      <c r="O409" s="60"/>
      <c r="P409" s="162">
        <f>O409*H409</f>
        <v>0</v>
      </c>
      <c r="Q409" s="162">
        <v>0</v>
      </c>
      <c r="R409" s="162">
        <f>Q409*H409</f>
        <v>0</v>
      </c>
      <c r="S409" s="162">
        <v>0</v>
      </c>
      <c r="T409" s="163">
        <f>S409*H409</f>
        <v>0</v>
      </c>
      <c r="U409" s="34"/>
      <c r="V409" s="34"/>
      <c r="W409" s="34"/>
      <c r="X409" s="34"/>
      <c r="Y409" s="34"/>
      <c r="Z409" s="34"/>
      <c r="AA409" s="34"/>
      <c r="AB409" s="34"/>
      <c r="AC409" s="34"/>
      <c r="AD409" s="34"/>
      <c r="AE409" s="34"/>
      <c r="AR409" s="164" t="s">
        <v>755</v>
      </c>
      <c r="AT409" s="164" t="s">
        <v>155</v>
      </c>
      <c r="AU409" s="164" t="s">
        <v>80</v>
      </c>
      <c r="AY409" s="19" t="s">
        <v>152</v>
      </c>
      <c r="BE409" s="165">
        <f>IF(N409="základní",J409,0)</f>
        <v>0</v>
      </c>
      <c r="BF409" s="165">
        <f>IF(N409="snížená",J409,0)</f>
        <v>0</v>
      </c>
      <c r="BG409" s="165">
        <f>IF(N409="zákl. přenesená",J409,0)</f>
        <v>0</v>
      </c>
      <c r="BH409" s="165">
        <f>IF(N409="sníž. přenesená",J409,0)</f>
        <v>0</v>
      </c>
      <c r="BI409" s="165">
        <f>IF(N409="nulová",J409,0)</f>
        <v>0</v>
      </c>
      <c r="BJ409" s="19" t="s">
        <v>80</v>
      </c>
      <c r="BK409" s="165">
        <f>ROUND(I409*H409,2)</f>
        <v>0</v>
      </c>
      <c r="BL409" s="19" t="s">
        <v>755</v>
      </c>
      <c r="BM409" s="164" t="s">
        <v>806</v>
      </c>
    </row>
    <row r="410" spans="1:65" s="13" customFormat="1">
      <c r="B410" s="182"/>
      <c r="D410" s="183" t="s">
        <v>440</v>
      </c>
      <c r="E410" s="184" t="s">
        <v>1</v>
      </c>
      <c r="F410" s="185" t="s">
        <v>727</v>
      </c>
      <c r="H410" s="186">
        <v>97.103999999999999</v>
      </c>
      <c r="I410" s="187"/>
      <c r="L410" s="182"/>
      <c r="M410" s="188"/>
      <c r="N410" s="189"/>
      <c r="O410" s="189"/>
      <c r="P410" s="189"/>
      <c r="Q410" s="189"/>
      <c r="R410" s="189"/>
      <c r="S410" s="189"/>
      <c r="T410" s="190"/>
      <c r="AT410" s="184" t="s">
        <v>440</v>
      </c>
      <c r="AU410" s="184" t="s">
        <v>80</v>
      </c>
      <c r="AV410" s="13" t="s">
        <v>82</v>
      </c>
      <c r="AW410" s="13" t="s">
        <v>29</v>
      </c>
      <c r="AX410" s="13" t="s">
        <v>72</v>
      </c>
      <c r="AY410" s="184" t="s">
        <v>152</v>
      </c>
    </row>
    <row r="411" spans="1:65" s="14" customFormat="1">
      <c r="B411" s="191"/>
      <c r="D411" s="183" t="s">
        <v>440</v>
      </c>
      <c r="E411" s="192" t="s">
        <v>1</v>
      </c>
      <c r="F411" s="193" t="s">
        <v>448</v>
      </c>
      <c r="H411" s="194">
        <v>97.103999999999999</v>
      </c>
      <c r="I411" s="195"/>
      <c r="L411" s="191"/>
      <c r="M411" s="196"/>
      <c r="N411" s="197"/>
      <c r="O411" s="197"/>
      <c r="P411" s="197"/>
      <c r="Q411" s="197"/>
      <c r="R411" s="197"/>
      <c r="S411" s="197"/>
      <c r="T411" s="198"/>
      <c r="AT411" s="192" t="s">
        <v>440</v>
      </c>
      <c r="AU411" s="192" t="s">
        <v>80</v>
      </c>
      <c r="AV411" s="14" t="s">
        <v>159</v>
      </c>
      <c r="AW411" s="14" t="s">
        <v>29</v>
      </c>
      <c r="AX411" s="14" t="s">
        <v>80</v>
      </c>
      <c r="AY411" s="192" t="s">
        <v>152</v>
      </c>
    </row>
    <row r="412" spans="1:65" s="2" customFormat="1" ht="44.25" customHeight="1">
      <c r="A412" s="34"/>
      <c r="B412" s="151"/>
      <c r="C412" s="152" t="s">
        <v>621</v>
      </c>
      <c r="D412" s="152" t="s">
        <v>155</v>
      </c>
      <c r="E412" s="153" t="s">
        <v>807</v>
      </c>
      <c r="F412" s="154" t="s">
        <v>808</v>
      </c>
      <c r="G412" s="155" t="s">
        <v>188</v>
      </c>
      <c r="H412" s="156">
        <v>1</v>
      </c>
      <c r="I412" s="157"/>
      <c r="J412" s="158">
        <f>ROUND(I412*H412,2)</f>
        <v>0</v>
      </c>
      <c r="K412" s="159"/>
      <c r="L412" s="35"/>
      <c r="M412" s="160" t="s">
        <v>1</v>
      </c>
      <c r="N412" s="161" t="s">
        <v>37</v>
      </c>
      <c r="O412" s="60"/>
      <c r="P412" s="162">
        <f>O412*H412</f>
        <v>0</v>
      </c>
      <c r="Q412" s="162">
        <v>0</v>
      </c>
      <c r="R412" s="162">
        <f>Q412*H412</f>
        <v>0</v>
      </c>
      <c r="S412" s="162">
        <v>0</v>
      </c>
      <c r="T412" s="163">
        <f>S412*H412</f>
        <v>0</v>
      </c>
      <c r="U412" s="34"/>
      <c r="V412" s="34"/>
      <c r="W412" s="34"/>
      <c r="X412" s="34"/>
      <c r="Y412" s="34"/>
      <c r="Z412" s="34"/>
      <c r="AA412" s="34"/>
      <c r="AB412" s="34"/>
      <c r="AC412" s="34"/>
      <c r="AD412" s="34"/>
      <c r="AE412" s="34"/>
      <c r="AR412" s="164" t="s">
        <v>755</v>
      </c>
      <c r="AT412" s="164" t="s">
        <v>155</v>
      </c>
      <c r="AU412" s="164" t="s">
        <v>80</v>
      </c>
      <c r="AY412" s="19" t="s">
        <v>152</v>
      </c>
      <c r="BE412" s="165">
        <f>IF(N412="základní",J412,0)</f>
        <v>0</v>
      </c>
      <c r="BF412" s="165">
        <f>IF(N412="snížená",J412,0)</f>
        <v>0</v>
      </c>
      <c r="BG412" s="165">
        <f>IF(N412="zákl. přenesená",J412,0)</f>
        <v>0</v>
      </c>
      <c r="BH412" s="165">
        <f>IF(N412="sníž. přenesená",J412,0)</f>
        <v>0</v>
      </c>
      <c r="BI412" s="165">
        <f>IF(N412="nulová",J412,0)</f>
        <v>0</v>
      </c>
      <c r="BJ412" s="19" t="s">
        <v>80</v>
      </c>
      <c r="BK412" s="165">
        <f>ROUND(I412*H412,2)</f>
        <v>0</v>
      </c>
      <c r="BL412" s="19" t="s">
        <v>755</v>
      </c>
      <c r="BM412" s="164" t="s">
        <v>809</v>
      </c>
    </row>
    <row r="413" spans="1:65" s="13" customFormat="1">
      <c r="B413" s="182"/>
      <c r="D413" s="183" t="s">
        <v>440</v>
      </c>
      <c r="E413" s="184" t="s">
        <v>1</v>
      </c>
      <c r="F413" s="185" t="s">
        <v>810</v>
      </c>
      <c r="H413" s="186">
        <v>1</v>
      </c>
      <c r="I413" s="187"/>
      <c r="L413" s="182"/>
      <c r="M413" s="188"/>
      <c r="N413" s="189"/>
      <c r="O413" s="189"/>
      <c r="P413" s="189"/>
      <c r="Q413" s="189"/>
      <c r="R413" s="189"/>
      <c r="S413" s="189"/>
      <c r="T413" s="190"/>
      <c r="AT413" s="184" t="s">
        <v>440</v>
      </c>
      <c r="AU413" s="184" t="s">
        <v>80</v>
      </c>
      <c r="AV413" s="13" t="s">
        <v>82</v>
      </c>
      <c r="AW413" s="13" t="s">
        <v>29</v>
      </c>
      <c r="AX413" s="13" t="s">
        <v>72</v>
      </c>
      <c r="AY413" s="184" t="s">
        <v>152</v>
      </c>
    </row>
    <row r="414" spans="1:65" s="14" customFormat="1">
      <c r="B414" s="191"/>
      <c r="D414" s="183" t="s">
        <v>440</v>
      </c>
      <c r="E414" s="192" t="s">
        <v>1</v>
      </c>
      <c r="F414" s="193" t="s">
        <v>448</v>
      </c>
      <c r="H414" s="194">
        <v>1</v>
      </c>
      <c r="I414" s="195"/>
      <c r="L414" s="191"/>
      <c r="M414" s="196"/>
      <c r="N414" s="197"/>
      <c r="O414" s="197"/>
      <c r="P414" s="197"/>
      <c r="Q414" s="197"/>
      <c r="R414" s="197"/>
      <c r="S414" s="197"/>
      <c r="T414" s="198"/>
      <c r="AT414" s="192" t="s">
        <v>440</v>
      </c>
      <c r="AU414" s="192" t="s">
        <v>80</v>
      </c>
      <c r="AV414" s="14" t="s">
        <v>159</v>
      </c>
      <c r="AW414" s="14" t="s">
        <v>29</v>
      </c>
      <c r="AX414" s="14" t="s">
        <v>80</v>
      </c>
      <c r="AY414" s="192" t="s">
        <v>152</v>
      </c>
    </row>
    <row r="415" spans="1:65" s="2" customFormat="1" ht="44.25" customHeight="1">
      <c r="A415" s="34"/>
      <c r="B415" s="151"/>
      <c r="C415" s="152" t="s">
        <v>811</v>
      </c>
      <c r="D415" s="152" t="s">
        <v>155</v>
      </c>
      <c r="E415" s="153" t="s">
        <v>812</v>
      </c>
      <c r="F415" s="154" t="s">
        <v>813</v>
      </c>
      <c r="G415" s="155" t="s">
        <v>188</v>
      </c>
      <c r="H415" s="156">
        <v>8</v>
      </c>
      <c r="I415" s="157"/>
      <c r="J415" s="158">
        <f>ROUND(I415*H415,2)</f>
        <v>0</v>
      </c>
      <c r="K415" s="159"/>
      <c r="L415" s="35"/>
      <c r="M415" s="160" t="s">
        <v>1</v>
      </c>
      <c r="N415" s="161" t="s">
        <v>37</v>
      </c>
      <c r="O415" s="60"/>
      <c r="P415" s="162">
        <f>O415*H415</f>
        <v>0</v>
      </c>
      <c r="Q415" s="162">
        <v>0</v>
      </c>
      <c r="R415" s="162">
        <f>Q415*H415</f>
        <v>0</v>
      </c>
      <c r="S415" s="162">
        <v>0</v>
      </c>
      <c r="T415" s="163">
        <f>S415*H415</f>
        <v>0</v>
      </c>
      <c r="U415" s="34"/>
      <c r="V415" s="34"/>
      <c r="W415" s="34"/>
      <c r="X415" s="34"/>
      <c r="Y415" s="34"/>
      <c r="Z415" s="34"/>
      <c r="AA415" s="34"/>
      <c r="AB415" s="34"/>
      <c r="AC415" s="34"/>
      <c r="AD415" s="34"/>
      <c r="AE415" s="34"/>
      <c r="AR415" s="164" t="s">
        <v>755</v>
      </c>
      <c r="AT415" s="164" t="s">
        <v>155</v>
      </c>
      <c r="AU415" s="164" t="s">
        <v>80</v>
      </c>
      <c r="AY415" s="19" t="s">
        <v>152</v>
      </c>
      <c r="BE415" s="165">
        <f>IF(N415="základní",J415,0)</f>
        <v>0</v>
      </c>
      <c r="BF415" s="165">
        <f>IF(N415="snížená",J415,0)</f>
        <v>0</v>
      </c>
      <c r="BG415" s="165">
        <f>IF(N415="zákl. přenesená",J415,0)</f>
        <v>0</v>
      </c>
      <c r="BH415" s="165">
        <f>IF(N415="sníž. přenesená",J415,0)</f>
        <v>0</v>
      </c>
      <c r="BI415" s="165">
        <f>IF(N415="nulová",J415,0)</f>
        <v>0</v>
      </c>
      <c r="BJ415" s="19" t="s">
        <v>80</v>
      </c>
      <c r="BK415" s="165">
        <f>ROUND(I415*H415,2)</f>
        <v>0</v>
      </c>
      <c r="BL415" s="19" t="s">
        <v>755</v>
      </c>
      <c r="BM415" s="164" t="s">
        <v>814</v>
      </c>
    </row>
    <row r="416" spans="1:65" s="13" customFormat="1">
      <c r="B416" s="182"/>
      <c r="D416" s="183" t="s">
        <v>440</v>
      </c>
      <c r="E416" s="184" t="s">
        <v>1</v>
      </c>
      <c r="F416" s="185" t="s">
        <v>815</v>
      </c>
      <c r="H416" s="186">
        <v>2</v>
      </c>
      <c r="I416" s="187"/>
      <c r="L416" s="182"/>
      <c r="M416" s="188"/>
      <c r="N416" s="189"/>
      <c r="O416" s="189"/>
      <c r="P416" s="189"/>
      <c r="Q416" s="189"/>
      <c r="R416" s="189"/>
      <c r="S416" s="189"/>
      <c r="T416" s="190"/>
      <c r="AT416" s="184" t="s">
        <v>440</v>
      </c>
      <c r="AU416" s="184" t="s">
        <v>80</v>
      </c>
      <c r="AV416" s="13" t="s">
        <v>82</v>
      </c>
      <c r="AW416" s="13" t="s">
        <v>29</v>
      </c>
      <c r="AX416" s="13" t="s">
        <v>72</v>
      </c>
      <c r="AY416" s="184" t="s">
        <v>152</v>
      </c>
    </row>
    <row r="417" spans="1:65" s="13" customFormat="1">
      <c r="B417" s="182"/>
      <c r="D417" s="183" t="s">
        <v>440</v>
      </c>
      <c r="E417" s="184" t="s">
        <v>1</v>
      </c>
      <c r="F417" s="185" t="s">
        <v>816</v>
      </c>
      <c r="H417" s="186">
        <v>2</v>
      </c>
      <c r="I417" s="187"/>
      <c r="L417" s="182"/>
      <c r="M417" s="188"/>
      <c r="N417" s="189"/>
      <c r="O417" s="189"/>
      <c r="P417" s="189"/>
      <c r="Q417" s="189"/>
      <c r="R417" s="189"/>
      <c r="S417" s="189"/>
      <c r="T417" s="190"/>
      <c r="AT417" s="184" t="s">
        <v>440</v>
      </c>
      <c r="AU417" s="184" t="s">
        <v>80</v>
      </c>
      <c r="AV417" s="13" t="s">
        <v>82</v>
      </c>
      <c r="AW417" s="13" t="s">
        <v>29</v>
      </c>
      <c r="AX417" s="13" t="s">
        <v>72</v>
      </c>
      <c r="AY417" s="184" t="s">
        <v>152</v>
      </c>
    </row>
    <row r="418" spans="1:65" s="13" customFormat="1">
      <c r="B418" s="182"/>
      <c r="D418" s="183" t="s">
        <v>440</v>
      </c>
      <c r="E418" s="184" t="s">
        <v>1</v>
      </c>
      <c r="F418" s="185" t="s">
        <v>817</v>
      </c>
      <c r="H418" s="186">
        <v>1</v>
      </c>
      <c r="I418" s="187"/>
      <c r="L418" s="182"/>
      <c r="M418" s="188"/>
      <c r="N418" s="189"/>
      <c r="O418" s="189"/>
      <c r="P418" s="189"/>
      <c r="Q418" s="189"/>
      <c r="R418" s="189"/>
      <c r="S418" s="189"/>
      <c r="T418" s="190"/>
      <c r="AT418" s="184" t="s">
        <v>440</v>
      </c>
      <c r="AU418" s="184" t="s">
        <v>80</v>
      </c>
      <c r="AV418" s="13" t="s">
        <v>82</v>
      </c>
      <c r="AW418" s="13" t="s">
        <v>29</v>
      </c>
      <c r="AX418" s="13" t="s">
        <v>72</v>
      </c>
      <c r="AY418" s="184" t="s">
        <v>152</v>
      </c>
    </row>
    <row r="419" spans="1:65" s="13" customFormat="1">
      <c r="B419" s="182"/>
      <c r="D419" s="183" t="s">
        <v>440</v>
      </c>
      <c r="E419" s="184" t="s">
        <v>1</v>
      </c>
      <c r="F419" s="185" t="s">
        <v>818</v>
      </c>
      <c r="H419" s="186">
        <v>1</v>
      </c>
      <c r="I419" s="187"/>
      <c r="L419" s="182"/>
      <c r="M419" s="188"/>
      <c r="N419" s="189"/>
      <c r="O419" s="189"/>
      <c r="P419" s="189"/>
      <c r="Q419" s="189"/>
      <c r="R419" s="189"/>
      <c r="S419" s="189"/>
      <c r="T419" s="190"/>
      <c r="AT419" s="184" t="s">
        <v>440</v>
      </c>
      <c r="AU419" s="184" t="s">
        <v>80</v>
      </c>
      <c r="AV419" s="13" t="s">
        <v>82</v>
      </c>
      <c r="AW419" s="13" t="s">
        <v>29</v>
      </c>
      <c r="AX419" s="13" t="s">
        <v>72</v>
      </c>
      <c r="AY419" s="184" t="s">
        <v>152</v>
      </c>
    </row>
    <row r="420" spans="1:65" s="13" customFormat="1">
      <c r="B420" s="182"/>
      <c r="D420" s="183" t="s">
        <v>440</v>
      </c>
      <c r="E420" s="184" t="s">
        <v>1</v>
      </c>
      <c r="F420" s="185" t="s">
        <v>819</v>
      </c>
      <c r="H420" s="186">
        <v>2</v>
      </c>
      <c r="I420" s="187"/>
      <c r="L420" s="182"/>
      <c r="M420" s="188"/>
      <c r="N420" s="189"/>
      <c r="O420" s="189"/>
      <c r="P420" s="189"/>
      <c r="Q420" s="189"/>
      <c r="R420" s="189"/>
      <c r="S420" s="189"/>
      <c r="T420" s="190"/>
      <c r="AT420" s="184" t="s">
        <v>440</v>
      </c>
      <c r="AU420" s="184" t="s">
        <v>80</v>
      </c>
      <c r="AV420" s="13" t="s">
        <v>82</v>
      </c>
      <c r="AW420" s="13" t="s">
        <v>29</v>
      </c>
      <c r="AX420" s="13" t="s">
        <v>72</v>
      </c>
      <c r="AY420" s="184" t="s">
        <v>152</v>
      </c>
    </row>
    <row r="421" spans="1:65" s="14" customFormat="1">
      <c r="B421" s="191"/>
      <c r="D421" s="183" t="s">
        <v>440</v>
      </c>
      <c r="E421" s="192" t="s">
        <v>1</v>
      </c>
      <c r="F421" s="193" t="s">
        <v>448</v>
      </c>
      <c r="H421" s="194">
        <v>8</v>
      </c>
      <c r="I421" s="195"/>
      <c r="L421" s="191"/>
      <c r="M421" s="196"/>
      <c r="N421" s="197"/>
      <c r="O421" s="197"/>
      <c r="P421" s="197"/>
      <c r="Q421" s="197"/>
      <c r="R421" s="197"/>
      <c r="S421" s="197"/>
      <c r="T421" s="198"/>
      <c r="AT421" s="192" t="s">
        <v>440</v>
      </c>
      <c r="AU421" s="192" t="s">
        <v>80</v>
      </c>
      <c r="AV421" s="14" t="s">
        <v>159</v>
      </c>
      <c r="AW421" s="14" t="s">
        <v>29</v>
      </c>
      <c r="AX421" s="14" t="s">
        <v>80</v>
      </c>
      <c r="AY421" s="192" t="s">
        <v>152</v>
      </c>
    </row>
    <row r="422" spans="1:65" s="2" customFormat="1" ht="55.5" customHeight="1">
      <c r="A422" s="34"/>
      <c r="B422" s="151"/>
      <c r="C422" s="152" t="s">
        <v>346</v>
      </c>
      <c r="D422" s="152" t="s">
        <v>155</v>
      </c>
      <c r="E422" s="153" t="s">
        <v>820</v>
      </c>
      <c r="F422" s="154" t="s">
        <v>821</v>
      </c>
      <c r="G422" s="155" t="s">
        <v>424</v>
      </c>
      <c r="H422" s="156">
        <v>3709.3139999999999</v>
      </c>
      <c r="I422" s="157"/>
      <c r="J422" s="158">
        <f>ROUND(I422*H422,2)</f>
        <v>0</v>
      </c>
      <c r="K422" s="159"/>
      <c r="L422" s="35"/>
      <c r="M422" s="160" t="s">
        <v>1</v>
      </c>
      <c r="N422" s="161" t="s">
        <v>37</v>
      </c>
      <c r="O422" s="60"/>
      <c r="P422" s="162">
        <f>O422*H422</f>
        <v>0</v>
      </c>
      <c r="Q422" s="162">
        <v>0</v>
      </c>
      <c r="R422" s="162">
        <f>Q422*H422</f>
        <v>0</v>
      </c>
      <c r="S422" s="162">
        <v>0</v>
      </c>
      <c r="T422" s="163">
        <f>S422*H422</f>
        <v>0</v>
      </c>
      <c r="U422" s="34"/>
      <c r="V422" s="34"/>
      <c r="W422" s="34"/>
      <c r="X422" s="34"/>
      <c r="Y422" s="34"/>
      <c r="Z422" s="34"/>
      <c r="AA422" s="34"/>
      <c r="AB422" s="34"/>
      <c r="AC422" s="34"/>
      <c r="AD422" s="34"/>
      <c r="AE422" s="34"/>
      <c r="AR422" s="164" t="s">
        <v>755</v>
      </c>
      <c r="AT422" s="164" t="s">
        <v>155</v>
      </c>
      <c r="AU422" s="164" t="s">
        <v>80</v>
      </c>
      <c r="AY422" s="19" t="s">
        <v>152</v>
      </c>
      <c r="BE422" s="165">
        <f>IF(N422="základní",J422,0)</f>
        <v>0</v>
      </c>
      <c r="BF422" s="165">
        <f>IF(N422="snížená",J422,0)</f>
        <v>0</v>
      </c>
      <c r="BG422" s="165">
        <f>IF(N422="zákl. přenesená",J422,0)</f>
        <v>0</v>
      </c>
      <c r="BH422" s="165">
        <f>IF(N422="sníž. přenesená",J422,0)</f>
        <v>0</v>
      </c>
      <c r="BI422" s="165">
        <f>IF(N422="nulová",J422,0)</f>
        <v>0</v>
      </c>
      <c r="BJ422" s="19" t="s">
        <v>80</v>
      </c>
      <c r="BK422" s="165">
        <f>ROUND(I422*H422,2)</f>
        <v>0</v>
      </c>
      <c r="BL422" s="19" t="s">
        <v>755</v>
      </c>
      <c r="BM422" s="164" t="s">
        <v>822</v>
      </c>
    </row>
    <row r="423" spans="1:65" s="13" customFormat="1">
      <c r="B423" s="182"/>
      <c r="D423" s="183" t="s">
        <v>440</v>
      </c>
      <c r="E423" s="184" t="s">
        <v>1</v>
      </c>
      <c r="F423" s="185" t="s">
        <v>823</v>
      </c>
      <c r="H423" s="186">
        <v>3709.3139999999999</v>
      </c>
      <c r="I423" s="187"/>
      <c r="L423" s="182"/>
      <c r="M423" s="188"/>
      <c r="N423" s="189"/>
      <c r="O423" s="189"/>
      <c r="P423" s="189"/>
      <c r="Q423" s="189"/>
      <c r="R423" s="189"/>
      <c r="S423" s="189"/>
      <c r="T423" s="190"/>
      <c r="AT423" s="184" t="s">
        <v>440</v>
      </c>
      <c r="AU423" s="184" t="s">
        <v>80</v>
      </c>
      <c r="AV423" s="13" t="s">
        <v>82</v>
      </c>
      <c r="AW423" s="13" t="s">
        <v>29</v>
      </c>
      <c r="AX423" s="13" t="s">
        <v>72</v>
      </c>
      <c r="AY423" s="184" t="s">
        <v>152</v>
      </c>
    </row>
    <row r="424" spans="1:65" s="14" customFormat="1">
      <c r="B424" s="191"/>
      <c r="D424" s="183" t="s">
        <v>440</v>
      </c>
      <c r="E424" s="192" t="s">
        <v>1</v>
      </c>
      <c r="F424" s="193" t="s">
        <v>448</v>
      </c>
      <c r="H424" s="194">
        <v>3709.3139999999999</v>
      </c>
      <c r="I424" s="195"/>
      <c r="L424" s="191"/>
      <c r="M424" s="196"/>
      <c r="N424" s="197"/>
      <c r="O424" s="197"/>
      <c r="P424" s="197"/>
      <c r="Q424" s="197"/>
      <c r="R424" s="197"/>
      <c r="S424" s="197"/>
      <c r="T424" s="198"/>
      <c r="AT424" s="192" t="s">
        <v>440</v>
      </c>
      <c r="AU424" s="192" t="s">
        <v>80</v>
      </c>
      <c r="AV424" s="14" t="s">
        <v>159</v>
      </c>
      <c r="AW424" s="14" t="s">
        <v>29</v>
      </c>
      <c r="AX424" s="14" t="s">
        <v>80</v>
      </c>
      <c r="AY424" s="192" t="s">
        <v>152</v>
      </c>
    </row>
    <row r="425" spans="1:65" s="2" customFormat="1" ht="49.15" customHeight="1">
      <c r="A425" s="34"/>
      <c r="B425" s="151"/>
      <c r="C425" s="152" t="s">
        <v>824</v>
      </c>
      <c r="D425" s="152" t="s">
        <v>155</v>
      </c>
      <c r="E425" s="153" t="s">
        <v>825</v>
      </c>
      <c r="F425" s="154" t="s">
        <v>826</v>
      </c>
      <c r="G425" s="155" t="s">
        <v>424</v>
      </c>
      <c r="H425" s="156">
        <v>937.8</v>
      </c>
      <c r="I425" s="157"/>
      <c r="J425" s="158">
        <f>ROUND(I425*H425,2)</f>
        <v>0</v>
      </c>
      <c r="K425" s="159"/>
      <c r="L425" s="35"/>
      <c r="M425" s="160" t="s">
        <v>1</v>
      </c>
      <c r="N425" s="161" t="s">
        <v>37</v>
      </c>
      <c r="O425" s="60"/>
      <c r="P425" s="162">
        <f>O425*H425</f>
        <v>0</v>
      </c>
      <c r="Q425" s="162">
        <v>0</v>
      </c>
      <c r="R425" s="162">
        <f>Q425*H425</f>
        <v>0</v>
      </c>
      <c r="S425" s="162">
        <v>0</v>
      </c>
      <c r="T425" s="163">
        <f>S425*H425</f>
        <v>0</v>
      </c>
      <c r="U425" s="34"/>
      <c r="V425" s="34"/>
      <c r="W425" s="34"/>
      <c r="X425" s="34"/>
      <c r="Y425" s="34"/>
      <c r="Z425" s="34"/>
      <c r="AA425" s="34"/>
      <c r="AB425" s="34"/>
      <c r="AC425" s="34"/>
      <c r="AD425" s="34"/>
      <c r="AE425" s="34"/>
      <c r="AR425" s="164" t="s">
        <v>755</v>
      </c>
      <c r="AT425" s="164" t="s">
        <v>155</v>
      </c>
      <c r="AU425" s="164" t="s">
        <v>80</v>
      </c>
      <c r="AY425" s="19" t="s">
        <v>152</v>
      </c>
      <c r="BE425" s="165">
        <f>IF(N425="základní",J425,0)</f>
        <v>0</v>
      </c>
      <c r="BF425" s="165">
        <f>IF(N425="snížená",J425,0)</f>
        <v>0</v>
      </c>
      <c r="BG425" s="165">
        <f>IF(N425="zákl. přenesená",J425,0)</f>
        <v>0</v>
      </c>
      <c r="BH425" s="165">
        <f>IF(N425="sníž. přenesená",J425,0)</f>
        <v>0</v>
      </c>
      <c r="BI425" s="165">
        <f>IF(N425="nulová",J425,0)</f>
        <v>0</v>
      </c>
      <c r="BJ425" s="19" t="s">
        <v>80</v>
      </c>
      <c r="BK425" s="165">
        <f>ROUND(I425*H425,2)</f>
        <v>0</v>
      </c>
      <c r="BL425" s="19" t="s">
        <v>755</v>
      </c>
      <c r="BM425" s="164" t="s">
        <v>827</v>
      </c>
    </row>
    <row r="426" spans="1:65" s="2" customFormat="1" ht="49.15" customHeight="1">
      <c r="A426" s="34"/>
      <c r="B426" s="151"/>
      <c r="C426" s="152" t="s">
        <v>349</v>
      </c>
      <c r="D426" s="152" t="s">
        <v>155</v>
      </c>
      <c r="E426" s="153" t="s">
        <v>828</v>
      </c>
      <c r="F426" s="154" t="s">
        <v>829</v>
      </c>
      <c r="G426" s="155" t="s">
        <v>424</v>
      </c>
      <c r="H426" s="156">
        <v>141.21799999999999</v>
      </c>
      <c r="I426" s="157"/>
      <c r="J426" s="158">
        <f>ROUND(I426*H426,2)</f>
        <v>0</v>
      </c>
      <c r="K426" s="159"/>
      <c r="L426" s="35"/>
      <c r="M426" s="160" t="s">
        <v>1</v>
      </c>
      <c r="N426" s="161" t="s">
        <v>37</v>
      </c>
      <c r="O426" s="60"/>
      <c r="P426" s="162">
        <f>O426*H426</f>
        <v>0</v>
      </c>
      <c r="Q426" s="162">
        <v>0</v>
      </c>
      <c r="R426" s="162">
        <f>Q426*H426</f>
        <v>0</v>
      </c>
      <c r="S426" s="162">
        <v>0</v>
      </c>
      <c r="T426" s="163">
        <f>S426*H426</f>
        <v>0</v>
      </c>
      <c r="U426" s="34"/>
      <c r="V426" s="34"/>
      <c r="W426" s="34"/>
      <c r="X426" s="34"/>
      <c r="Y426" s="34"/>
      <c r="Z426" s="34"/>
      <c r="AA426" s="34"/>
      <c r="AB426" s="34"/>
      <c r="AC426" s="34"/>
      <c r="AD426" s="34"/>
      <c r="AE426" s="34"/>
      <c r="AR426" s="164" t="s">
        <v>755</v>
      </c>
      <c r="AT426" s="164" t="s">
        <v>155</v>
      </c>
      <c r="AU426" s="164" t="s">
        <v>80</v>
      </c>
      <c r="AY426" s="19" t="s">
        <v>152</v>
      </c>
      <c r="BE426" s="165">
        <f>IF(N426="základní",J426,0)</f>
        <v>0</v>
      </c>
      <c r="BF426" s="165">
        <f>IF(N426="snížená",J426,0)</f>
        <v>0</v>
      </c>
      <c r="BG426" s="165">
        <f>IF(N426="zákl. přenesená",J426,0)</f>
        <v>0</v>
      </c>
      <c r="BH426" s="165">
        <f>IF(N426="sníž. přenesená",J426,0)</f>
        <v>0</v>
      </c>
      <c r="BI426" s="165">
        <f>IF(N426="nulová",J426,0)</f>
        <v>0</v>
      </c>
      <c r="BJ426" s="19" t="s">
        <v>80</v>
      </c>
      <c r="BK426" s="165">
        <f>ROUND(I426*H426,2)</f>
        <v>0</v>
      </c>
      <c r="BL426" s="19" t="s">
        <v>755</v>
      </c>
      <c r="BM426" s="164" t="s">
        <v>830</v>
      </c>
    </row>
    <row r="427" spans="1:65" s="2" customFormat="1" ht="49.15" customHeight="1">
      <c r="A427" s="34"/>
      <c r="B427" s="151"/>
      <c r="C427" s="152" t="s">
        <v>831</v>
      </c>
      <c r="D427" s="152" t="s">
        <v>155</v>
      </c>
      <c r="E427" s="153" t="s">
        <v>832</v>
      </c>
      <c r="F427" s="154" t="s">
        <v>833</v>
      </c>
      <c r="G427" s="155" t="s">
        <v>424</v>
      </c>
      <c r="H427" s="156">
        <v>1.345</v>
      </c>
      <c r="I427" s="157"/>
      <c r="J427" s="158">
        <f>ROUND(I427*H427,2)</f>
        <v>0</v>
      </c>
      <c r="K427" s="159"/>
      <c r="L427" s="35"/>
      <c r="M427" s="160" t="s">
        <v>1</v>
      </c>
      <c r="N427" s="161" t="s">
        <v>37</v>
      </c>
      <c r="O427" s="60"/>
      <c r="P427" s="162">
        <f>O427*H427</f>
        <v>0</v>
      </c>
      <c r="Q427" s="162">
        <v>0</v>
      </c>
      <c r="R427" s="162">
        <f>Q427*H427</f>
        <v>0</v>
      </c>
      <c r="S427" s="162">
        <v>0</v>
      </c>
      <c r="T427" s="163">
        <f>S427*H427</f>
        <v>0</v>
      </c>
      <c r="U427" s="34"/>
      <c r="V427" s="34"/>
      <c r="W427" s="34"/>
      <c r="X427" s="34"/>
      <c r="Y427" s="34"/>
      <c r="Z427" s="34"/>
      <c r="AA427" s="34"/>
      <c r="AB427" s="34"/>
      <c r="AC427" s="34"/>
      <c r="AD427" s="34"/>
      <c r="AE427" s="34"/>
      <c r="AR427" s="164" t="s">
        <v>755</v>
      </c>
      <c r="AT427" s="164" t="s">
        <v>155</v>
      </c>
      <c r="AU427" s="164" t="s">
        <v>80</v>
      </c>
      <c r="AY427" s="19" t="s">
        <v>152</v>
      </c>
      <c r="BE427" s="165">
        <f>IF(N427="základní",J427,0)</f>
        <v>0</v>
      </c>
      <c r="BF427" s="165">
        <f>IF(N427="snížená",J427,0)</f>
        <v>0</v>
      </c>
      <c r="BG427" s="165">
        <f>IF(N427="zákl. přenesená",J427,0)</f>
        <v>0</v>
      </c>
      <c r="BH427" s="165">
        <f>IF(N427="sníž. přenesená",J427,0)</f>
        <v>0</v>
      </c>
      <c r="BI427" s="165">
        <f>IF(N427="nulová",J427,0)</f>
        <v>0</v>
      </c>
      <c r="BJ427" s="19" t="s">
        <v>80</v>
      </c>
      <c r="BK427" s="165">
        <f>ROUND(I427*H427,2)</f>
        <v>0</v>
      </c>
      <c r="BL427" s="19" t="s">
        <v>755</v>
      </c>
      <c r="BM427" s="164" t="s">
        <v>834</v>
      </c>
    </row>
    <row r="428" spans="1:65" s="13" customFormat="1">
      <c r="B428" s="182"/>
      <c r="D428" s="183" t="s">
        <v>440</v>
      </c>
      <c r="E428" s="184" t="s">
        <v>1</v>
      </c>
      <c r="F428" s="185" t="s">
        <v>835</v>
      </c>
      <c r="H428" s="186">
        <v>1.345</v>
      </c>
      <c r="I428" s="187"/>
      <c r="L428" s="182"/>
      <c r="M428" s="188"/>
      <c r="N428" s="189"/>
      <c r="O428" s="189"/>
      <c r="P428" s="189"/>
      <c r="Q428" s="189"/>
      <c r="R428" s="189"/>
      <c r="S428" s="189"/>
      <c r="T428" s="190"/>
      <c r="AT428" s="184" t="s">
        <v>440</v>
      </c>
      <c r="AU428" s="184" t="s">
        <v>80</v>
      </c>
      <c r="AV428" s="13" t="s">
        <v>82</v>
      </c>
      <c r="AW428" s="13" t="s">
        <v>29</v>
      </c>
      <c r="AX428" s="13" t="s">
        <v>72</v>
      </c>
      <c r="AY428" s="184" t="s">
        <v>152</v>
      </c>
    </row>
    <row r="429" spans="1:65" s="14" customFormat="1">
      <c r="B429" s="191"/>
      <c r="D429" s="183" t="s">
        <v>440</v>
      </c>
      <c r="E429" s="192" t="s">
        <v>1</v>
      </c>
      <c r="F429" s="193" t="s">
        <v>448</v>
      </c>
      <c r="H429" s="194">
        <v>1.345</v>
      </c>
      <c r="I429" s="195"/>
      <c r="L429" s="191"/>
      <c r="M429" s="196"/>
      <c r="N429" s="197"/>
      <c r="O429" s="197"/>
      <c r="P429" s="197"/>
      <c r="Q429" s="197"/>
      <c r="R429" s="197"/>
      <c r="S429" s="197"/>
      <c r="T429" s="198"/>
      <c r="AT429" s="192" t="s">
        <v>440</v>
      </c>
      <c r="AU429" s="192" t="s">
        <v>80</v>
      </c>
      <c r="AV429" s="14" t="s">
        <v>159</v>
      </c>
      <c r="AW429" s="14" t="s">
        <v>29</v>
      </c>
      <c r="AX429" s="14" t="s">
        <v>80</v>
      </c>
      <c r="AY429" s="192" t="s">
        <v>152</v>
      </c>
    </row>
    <row r="430" spans="1:65" s="2" customFormat="1" ht="49.15" customHeight="1">
      <c r="A430" s="34"/>
      <c r="B430" s="151"/>
      <c r="C430" s="152" t="s">
        <v>353</v>
      </c>
      <c r="D430" s="152" t="s">
        <v>155</v>
      </c>
      <c r="E430" s="153" t="s">
        <v>836</v>
      </c>
      <c r="F430" s="154" t="s">
        <v>837</v>
      </c>
      <c r="G430" s="155" t="s">
        <v>424</v>
      </c>
      <c r="H430" s="156">
        <v>7418.6279999999997</v>
      </c>
      <c r="I430" s="157"/>
      <c r="J430" s="158">
        <f>ROUND(I430*H430,2)</f>
        <v>0</v>
      </c>
      <c r="K430" s="159"/>
      <c r="L430" s="35"/>
      <c r="M430" s="160" t="s">
        <v>1</v>
      </c>
      <c r="N430" s="161" t="s">
        <v>37</v>
      </c>
      <c r="O430" s="60"/>
      <c r="P430" s="162">
        <f>O430*H430</f>
        <v>0</v>
      </c>
      <c r="Q430" s="162">
        <v>0</v>
      </c>
      <c r="R430" s="162">
        <f>Q430*H430</f>
        <v>0</v>
      </c>
      <c r="S430" s="162">
        <v>0</v>
      </c>
      <c r="T430" s="163">
        <f>S430*H430</f>
        <v>0</v>
      </c>
      <c r="U430" s="34"/>
      <c r="V430" s="34"/>
      <c r="W430" s="34"/>
      <c r="X430" s="34"/>
      <c r="Y430" s="34"/>
      <c r="Z430" s="34"/>
      <c r="AA430" s="34"/>
      <c r="AB430" s="34"/>
      <c r="AC430" s="34"/>
      <c r="AD430" s="34"/>
      <c r="AE430" s="34"/>
      <c r="AR430" s="164" t="s">
        <v>755</v>
      </c>
      <c r="AT430" s="164" t="s">
        <v>155</v>
      </c>
      <c r="AU430" s="164" t="s">
        <v>80</v>
      </c>
      <c r="AY430" s="19" t="s">
        <v>152</v>
      </c>
      <c r="BE430" s="165">
        <f>IF(N430="základní",J430,0)</f>
        <v>0</v>
      </c>
      <c r="BF430" s="165">
        <f>IF(N430="snížená",J430,0)</f>
        <v>0</v>
      </c>
      <c r="BG430" s="165">
        <f>IF(N430="zákl. přenesená",J430,0)</f>
        <v>0</v>
      </c>
      <c r="BH430" s="165">
        <f>IF(N430="sníž. přenesená",J430,0)</f>
        <v>0</v>
      </c>
      <c r="BI430" s="165">
        <f>IF(N430="nulová",J430,0)</f>
        <v>0</v>
      </c>
      <c r="BJ430" s="19" t="s">
        <v>80</v>
      </c>
      <c r="BK430" s="165">
        <f>ROUND(I430*H430,2)</f>
        <v>0</v>
      </c>
      <c r="BL430" s="19" t="s">
        <v>755</v>
      </c>
      <c r="BM430" s="164" t="s">
        <v>838</v>
      </c>
    </row>
    <row r="431" spans="1:65" s="13" customFormat="1">
      <c r="B431" s="182"/>
      <c r="D431" s="183" t="s">
        <v>440</v>
      </c>
      <c r="E431" s="184" t="s">
        <v>1</v>
      </c>
      <c r="F431" s="185" t="s">
        <v>839</v>
      </c>
      <c r="H431" s="186">
        <v>7418.6279999999997</v>
      </c>
      <c r="I431" s="187"/>
      <c r="L431" s="182"/>
      <c r="M431" s="188"/>
      <c r="N431" s="189"/>
      <c r="O431" s="189"/>
      <c r="P431" s="189"/>
      <c r="Q431" s="189"/>
      <c r="R431" s="189"/>
      <c r="S431" s="189"/>
      <c r="T431" s="190"/>
      <c r="AT431" s="184" t="s">
        <v>440</v>
      </c>
      <c r="AU431" s="184" t="s">
        <v>80</v>
      </c>
      <c r="AV431" s="13" t="s">
        <v>82</v>
      </c>
      <c r="AW431" s="13" t="s">
        <v>29</v>
      </c>
      <c r="AX431" s="13" t="s">
        <v>72</v>
      </c>
      <c r="AY431" s="184" t="s">
        <v>152</v>
      </c>
    </row>
    <row r="432" spans="1:65" s="14" customFormat="1">
      <c r="B432" s="191"/>
      <c r="D432" s="183" t="s">
        <v>440</v>
      </c>
      <c r="E432" s="192" t="s">
        <v>1</v>
      </c>
      <c r="F432" s="193" t="s">
        <v>448</v>
      </c>
      <c r="H432" s="194">
        <v>7418.6279999999997</v>
      </c>
      <c r="I432" s="195"/>
      <c r="L432" s="191"/>
      <c r="M432" s="214"/>
      <c r="N432" s="215"/>
      <c r="O432" s="215"/>
      <c r="P432" s="215"/>
      <c r="Q432" s="215"/>
      <c r="R432" s="215"/>
      <c r="S432" s="215"/>
      <c r="T432" s="216"/>
      <c r="AT432" s="192" t="s">
        <v>440</v>
      </c>
      <c r="AU432" s="192" t="s">
        <v>80</v>
      </c>
      <c r="AV432" s="14" t="s">
        <v>159</v>
      </c>
      <c r="AW432" s="14" t="s">
        <v>29</v>
      </c>
      <c r="AX432" s="14" t="s">
        <v>80</v>
      </c>
      <c r="AY432" s="192" t="s">
        <v>152</v>
      </c>
    </row>
    <row r="433" spans="1:31" s="2" customFormat="1" ht="6.95" customHeight="1">
      <c r="A433" s="34"/>
      <c r="B433" s="49"/>
      <c r="C433" s="50"/>
      <c r="D433" s="50"/>
      <c r="E433" s="50"/>
      <c r="F433" s="50"/>
      <c r="G433" s="50"/>
      <c r="H433" s="50"/>
      <c r="I433" s="50"/>
      <c r="J433" s="50"/>
      <c r="K433" s="50"/>
      <c r="L433" s="35"/>
      <c r="M433" s="34"/>
      <c r="O433" s="34"/>
      <c r="P433" s="34"/>
      <c r="Q433" s="34"/>
      <c r="R433" s="34"/>
      <c r="S433" s="34"/>
      <c r="T433" s="34"/>
      <c r="U433" s="34"/>
      <c r="V433" s="34"/>
      <c r="W433" s="34"/>
      <c r="X433" s="34"/>
      <c r="Y433" s="34"/>
      <c r="Z433" s="34"/>
      <c r="AA433" s="34"/>
      <c r="AB433" s="34"/>
      <c r="AC433" s="34"/>
      <c r="AD433" s="34"/>
      <c r="AE433" s="34"/>
    </row>
  </sheetData>
  <autoFilter ref="C118:K432" xr:uid="{00000000-0009-0000-0000-000002000000}"/>
  <mergeCells count="9">
    <mergeCell ref="E87:H87"/>
    <mergeCell ref="E109:H109"/>
    <mergeCell ref="E111:H111"/>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landscape" blackAndWhite="1" r:id="rId1"/>
  <headerFooter>
    <oddFooter>&amp;CStrana &amp;P z &amp;N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2:BM157"/>
  <sheetViews>
    <sheetView showGridLines="0" workbookViewId="0"/>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4" style="1" customWidth="1"/>
    <col min="9" max="9" width="15.83203125" style="1" customWidth="1"/>
    <col min="10" max="10" width="22.33203125" style="1" customWidth="1"/>
    <col min="11" max="11" width="22.33203125" style="1" hidden="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55" t="s">
        <v>5</v>
      </c>
      <c r="M2" s="256"/>
      <c r="N2" s="256"/>
      <c r="O2" s="256"/>
      <c r="P2" s="256"/>
      <c r="Q2" s="256"/>
      <c r="R2" s="256"/>
      <c r="S2" s="256"/>
      <c r="T2" s="256"/>
      <c r="U2" s="256"/>
      <c r="V2" s="256"/>
      <c r="AT2" s="19" t="s">
        <v>88</v>
      </c>
    </row>
    <row r="3" spans="1:46" s="1" customFormat="1" ht="6.95" customHeight="1">
      <c r="B3" s="20"/>
      <c r="C3" s="21"/>
      <c r="D3" s="21"/>
      <c r="E3" s="21"/>
      <c r="F3" s="21"/>
      <c r="G3" s="21"/>
      <c r="H3" s="21"/>
      <c r="I3" s="21"/>
      <c r="J3" s="21"/>
      <c r="K3" s="21"/>
      <c r="L3" s="22"/>
      <c r="AT3" s="19" t="s">
        <v>82</v>
      </c>
    </row>
    <row r="4" spans="1:46" s="1" customFormat="1" ht="24.95" customHeight="1">
      <c r="B4" s="22"/>
      <c r="D4" s="23" t="s">
        <v>126</v>
      </c>
      <c r="L4" s="22"/>
      <c r="M4" s="100" t="s">
        <v>10</v>
      </c>
      <c r="AT4" s="19" t="s">
        <v>3</v>
      </c>
    </row>
    <row r="5" spans="1:46" s="1" customFormat="1" ht="6.95" customHeight="1">
      <c r="B5" s="22"/>
      <c r="L5" s="22"/>
    </row>
    <row r="6" spans="1:46" s="1" customFormat="1" ht="12" customHeight="1">
      <c r="B6" s="22"/>
      <c r="D6" s="29" t="s">
        <v>16</v>
      </c>
      <c r="L6" s="22"/>
    </row>
    <row r="7" spans="1:46" s="1" customFormat="1" ht="16.5" customHeight="1">
      <c r="B7" s="22"/>
      <c r="E7" s="289" t="str">
        <f>'Rekapitulace stavby'!K6</f>
        <v>Oprava kolejí výhybek a nástupišť v žst. Strážnice</v>
      </c>
      <c r="F7" s="290"/>
      <c r="G7" s="290"/>
      <c r="H7" s="290"/>
      <c r="L7" s="22"/>
    </row>
    <row r="8" spans="1:46" s="2" customFormat="1" ht="12" customHeight="1">
      <c r="A8" s="34"/>
      <c r="B8" s="35"/>
      <c r="C8" s="34"/>
      <c r="D8" s="29" t="s">
        <v>127</v>
      </c>
      <c r="E8" s="34"/>
      <c r="F8" s="34"/>
      <c r="G8" s="34"/>
      <c r="H8" s="34"/>
      <c r="I8" s="34"/>
      <c r="J8" s="34"/>
      <c r="K8" s="34"/>
      <c r="L8" s="44"/>
      <c r="S8" s="34"/>
      <c r="T8" s="34"/>
      <c r="U8" s="34"/>
      <c r="V8" s="34"/>
      <c r="W8" s="34"/>
      <c r="X8" s="34"/>
      <c r="Y8" s="34"/>
      <c r="Z8" s="34"/>
      <c r="AA8" s="34"/>
      <c r="AB8" s="34"/>
      <c r="AC8" s="34"/>
      <c r="AD8" s="34"/>
      <c r="AE8" s="34"/>
    </row>
    <row r="9" spans="1:46" s="2" customFormat="1" ht="16.5" customHeight="1">
      <c r="A9" s="34"/>
      <c r="B9" s="35"/>
      <c r="C9" s="34"/>
      <c r="D9" s="34"/>
      <c r="E9" s="285" t="s">
        <v>840</v>
      </c>
      <c r="F9" s="288"/>
      <c r="G9" s="288"/>
      <c r="H9" s="288"/>
      <c r="I9" s="34"/>
      <c r="J9" s="34"/>
      <c r="K9" s="34"/>
      <c r="L9" s="44"/>
      <c r="S9" s="34"/>
      <c r="T9" s="34"/>
      <c r="U9" s="34"/>
      <c r="V9" s="34"/>
      <c r="W9" s="34"/>
      <c r="X9" s="34"/>
      <c r="Y9" s="34"/>
      <c r="Z9" s="34"/>
      <c r="AA9" s="34"/>
      <c r="AB9" s="34"/>
      <c r="AC9" s="34"/>
      <c r="AD9" s="34"/>
      <c r="AE9" s="34"/>
    </row>
    <row r="10" spans="1:46" s="2" customFormat="1">
      <c r="A10" s="34"/>
      <c r="B10" s="35"/>
      <c r="C10" s="34"/>
      <c r="D10" s="34"/>
      <c r="E10" s="34"/>
      <c r="F10" s="34"/>
      <c r="G10" s="34"/>
      <c r="H10" s="34"/>
      <c r="I10" s="34"/>
      <c r="J10" s="34"/>
      <c r="K10" s="34"/>
      <c r="L10" s="44"/>
      <c r="S10" s="34"/>
      <c r="T10" s="34"/>
      <c r="U10" s="34"/>
      <c r="V10" s="34"/>
      <c r="W10" s="34"/>
      <c r="X10" s="34"/>
      <c r="Y10" s="34"/>
      <c r="Z10" s="34"/>
      <c r="AA10" s="34"/>
      <c r="AB10" s="34"/>
      <c r="AC10" s="34"/>
      <c r="AD10" s="34"/>
      <c r="AE10" s="34"/>
    </row>
    <row r="11" spans="1:46" s="2" customFormat="1" ht="12" customHeight="1">
      <c r="A11" s="34"/>
      <c r="B11" s="35"/>
      <c r="C11" s="34"/>
      <c r="D11" s="29" t="s">
        <v>18</v>
      </c>
      <c r="E11" s="34"/>
      <c r="F11" s="27" t="s">
        <v>1</v>
      </c>
      <c r="G11" s="34"/>
      <c r="H11" s="34"/>
      <c r="I11" s="29" t="s">
        <v>19</v>
      </c>
      <c r="J11" s="27" t="s">
        <v>1</v>
      </c>
      <c r="K11" s="34"/>
      <c r="L11" s="44"/>
      <c r="S11" s="34"/>
      <c r="T11" s="34"/>
      <c r="U11" s="34"/>
      <c r="V11" s="34"/>
      <c r="W11" s="34"/>
      <c r="X11" s="34"/>
      <c r="Y11" s="34"/>
      <c r="Z11" s="34"/>
      <c r="AA11" s="34"/>
      <c r="AB11" s="34"/>
      <c r="AC11" s="34"/>
      <c r="AD11" s="34"/>
      <c r="AE11" s="34"/>
    </row>
    <row r="12" spans="1:46" s="2" customFormat="1" ht="12" customHeight="1">
      <c r="A12" s="34"/>
      <c r="B12" s="35"/>
      <c r="C12" s="34"/>
      <c r="D12" s="29" t="s">
        <v>20</v>
      </c>
      <c r="E12" s="34"/>
      <c r="F12" s="27" t="s">
        <v>21</v>
      </c>
      <c r="G12" s="34"/>
      <c r="H12" s="34"/>
      <c r="I12" s="29" t="s">
        <v>22</v>
      </c>
      <c r="J12" s="57">
        <f>'Rekapitulace stavby'!AN8</f>
        <v>45072</v>
      </c>
      <c r="K12" s="34"/>
      <c r="L12" s="44"/>
      <c r="S12" s="34"/>
      <c r="T12" s="34"/>
      <c r="U12" s="34"/>
      <c r="V12" s="34"/>
      <c r="W12" s="34"/>
      <c r="X12" s="34"/>
      <c r="Y12" s="34"/>
      <c r="Z12" s="34"/>
      <c r="AA12" s="34"/>
      <c r="AB12" s="34"/>
      <c r="AC12" s="34"/>
      <c r="AD12" s="34"/>
      <c r="AE12" s="34"/>
    </row>
    <row r="13" spans="1:46" s="2" customFormat="1" ht="10.9" customHeight="1">
      <c r="A13" s="34"/>
      <c r="B13" s="35"/>
      <c r="C13" s="34"/>
      <c r="D13" s="34"/>
      <c r="E13" s="34"/>
      <c r="F13" s="34"/>
      <c r="G13" s="34"/>
      <c r="H13" s="34"/>
      <c r="I13" s="34"/>
      <c r="J13" s="34"/>
      <c r="K13" s="34"/>
      <c r="L13" s="44"/>
      <c r="S13" s="34"/>
      <c r="T13" s="34"/>
      <c r="U13" s="34"/>
      <c r="V13" s="34"/>
      <c r="W13" s="34"/>
      <c r="X13" s="34"/>
      <c r="Y13" s="34"/>
      <c r="Z13" s="34"/>
      <c r="AA13" s="34"/>
      <c r="AB13" s="34"/>
      <c r="AC13" s="34"/>
      <c r="AD13" s="34"/>
      <c r="AE13" s="34"/>
    </row>
    <row r="14" spans="1:46" s="2" customFormat="1" ht="12" customHeight="1">
      <c r="A14" s="34"/>
      <c r="B14" s="35"/>
      <c r="C14" s="34"/>
      <c r="D14" s="29" t="s">
        <v>23</v>
      </c>
      <c r="E14" s="34"/>
      <c r="F14" s="34"/>
      <c r="G14" s="34"/>
      <c r="H14" s="34"/>
      <c r="I14" s="29" t="s">
        <v>24</v>
      </c>
      <c r="J14" s="27" t="str">
        <f>IF('Rekapitulace stavby'!AN10="","",'Rekapitulace stavby'!AN10)</f>
        <v/>
      </c>
      <c r="K14" s="34"/>
      <c r="L14" s="44"/>
      <c r="S14" s="34"/>
      <c r="T14" s="34"/>
      <c r="U14" s="34"/>
      <c r="V14" s="34"/>
      <c r="W14" s="34"/>
      <c r="X14" s="34"/>
      <c r="Y14" s="34"/>
      <c r="Z14" s="34"/>
      <c r="AA14" s="34"/>
      <c r="AB14" s="34"/>
      <c r="AC14" s="34"/>
      <c r="AD14" s="34"/>
      <c r="AE14" s="34"/>
    </row>
    <row r="15" spans="1:46" s="2" customFormat="1" ht="18" customHeight="1">
      <c r="A15" s="34"/>
      <c r="B15" s="35"/>
      <c r="C15" s="34"/>
      <c r="D15" s="34"/>
      <c r="E15" s="27" t="str">
        <f>IF('Rekapitulace stavby'!E11="","",'Rekapitulace stavby'!E11)</f>
        <v xml:space="preserve"> </v>
      </c>
      <c r="F15" s="34"/>
      <c r="G15" s="34"/>
      <c r="H15" s="34"/>
      <c r="I15" s="29" t="s">
        <v>25</v>
      </c>
      <c r="J15" s="27" t="str">
        <f>IF('Rekapitulace stavby'!AN11="","",'Rekapitulace stavby'!AN11)</f>
        <v/>
      </c>
      <c r="K15" s="34"/>
      <c r="L15" s="44"/>
      <c r="S15" s="34"/>
      <c r="T15" s="34"/>
      <c r="U15" s="34"/>
      <c r="V15" s="34"/>
      <c r="W15" s="34"/>
      <c r="X15" s="34"/>
      <c r="Y15" s="34"/>
      <c r="Z15" s="34"/>
      <c r="AA15" s="34"/>
      <c r="AB15" s="34"/>
      <c r="AC15" s="34"/>
      <c r="AD15" s="34"/>
      <c r="AE15" s="34"/>
    </row>
    <row r="16" spans="1:46" s="2" customFormat="1" ht="6.95" customHeight="1">
      <c r="A16" s="34"/>
      <c r="B16" s="35"/>
      <c r="C16" s="34"/>
      <c r="D16" s="34"/>
      <c r="E16" s="34"/>
      <c r="F16" s="34"/>
      <c r="G16" s="34"/>
      <c r="H16" s="34"/>
      <c r="I16" s="34"/>
      <c r="J16" s="34"/>
      <c r="K16" s="34"/>
      <c r="L16" s="44"/>
      <c r="S16" s="34"/>
      <c r="T16" s="34"/>
      <c r="U16" s="34"/>
      <c r="V16" s="34"/>
      <c r="W16" s="34"/>
      <c r="X16" s="34"/>
      <c r="Y16" s="34"/>
      <c r="Z16" s="34"/>
      <c r="AA16" s="34"/>
      <c r="AB16" s="34"/>
      <c r="AC16" s="34"/>
      <c r="AD16" s="34"/>
      <c r="AE16" s="34"/>
    </row>
    <row r="17" spans="1:31" s="2" customFormat="1" ht="12" customHeight="1">
      <c r="A17" s="34"/>
      <c r="B17" s="35"/>
      <c r="C17" s="34"/>
      <c r="D17" s="29" t="s">
        <v>26</v>
      </c>
      <c r="E17" s="34"/>
      <c r="F17" s="34"/>
      <c r="G17" s="34"/>
      <c r="H17" s="34"/>
      <c r="I17" s="29" t="s">
        <v>24</v>
      </c>
      <c r="J17" s="30" t="str">
        <f>'Rekapitulace stavby'!AN13</f>
        <v>Vyplň údaj</v>
      </c>
      <c r="K17" s="34"/>
      <c r="L17" s="44"/>
      <c r="S17" s="34"/>
      <c r="T17" s="34"/>
      <c r="U17" s="34"/>
      <c r="V17" s="34"/>
      <c r="W17" s="34"/>
      <c r="X17" s="34"/>
      <c r="Y17" s="34"/>
      <c r="Z17" s="34"/>
      <c r="AA17" s="34"/>
      <c r="AB17" s="34"/>
      <c r="AC17" s="34"/>
      <c r="AD17" s="34"/>
      <c r="AE17" s="34"/>
    </row>
    <row r="18" spans="1:31" s="2" customFormat="1" ht="18" customHeight="1">
      <c r="A18" s="34"/>
      <c r="B18" s="35"/>
      <c r="C18" s="34"/>
      <c r="D18" s="34"/>
      <c r="E18" s="291" t="str">
        <f>'Rekapitulace stavby'!E14</f>
        <v>Vyplň údaj</v>
      </c>
      <c r="F18" s="277"/>
      <c r="G18" s="277"/>
      <c r="H18" s="277"/>
      <c r="I18" s="29" t="s">
        <v>25</v>
      </c>
      <c r="J18" s="30" t="str">
        <f>'Rekapitulace stavby'!AN14</f>
        <v>Vyplň údaj</v>
      </c>
      <c r="K18" s="34"/>
      <c r="L18" s="44"/>
      <c r="S18" s="34"/>
      <c r="T18" s="34"/>
      <c r="U18" s="34"/>
      <c r="V18" s="34"/>
      <c r="W18" s="34"/>
      <c r="X18" s="34"/>
      <c r="Y18" s="34"/>
      <c r="Z18" s="34"/>
      <c r="AA18" s="34"/>
      <c r="AB18" s="34"/>
      <c r="AC18" s="34"/>
      <c r="AD18" s="34"/>
      <c r="AE18" s="34"/>
    </row>
    <row r="19" spans="1:31" s="2" customFormat="1" ht="6.95" customHeight="1">
      <c r="A19" s="34"/>
      <c r="B19" s="35"/>
      <c r="C19" s="34"/>
      <c r="D19" s="34"/>
      <c r="E19" s="34"/>
      <c r="F19" s="34"/>
      <c r="G19" s="34"/>
      <c r="H19" s="34"/>
      <c r="I19" s="34"/>
      <c r="J19" s="34"/>
      <c r="K19" s="34"/>
      <c r="L19" s="44"/>
      <c r="S19" s="34"/>
      <c r="T19" s="34"/>
      <c r="U19" s="34"/>
      <c r="V19" s="34"/>
      <c r="W19" s="34"/>
      <c r="X19" s="34"/>
      <c r="Y19" s="34"/>
      <c r="Z19" s="34"/>
      <c r="AA19" s="34"/>
      <c r="AB19" s="34"/>
      <c r="AC19" s="34"/>
      <c r="AD19" s="34"/>
      <c r="AE19" s="34"/>
    </row>
    <row r="20" spans="1:31" s="2" customFormat="1" ht="12" customHeight="1">
      <c r="A20" s="34"/>
      <c r="B20" s="35"/>
      <c r="C20" s="34"/>
      <c r="D20" s="29" t="s">
        <v>28</v>
      </c>
      <c r="E20" s="34"/>
      <c r="F20" s="34"/>
      <c r="G20" s="34"/>
      <c r="H20" s="34"/>
      <c r="I20" s="29" t="s">
        <v>24</v>
      </c>
      <c r="J20" s="27" t="str">
        <f>IF('Rekapitulace stavby'!AN16="","",'Rekapitulace stavby'!AN16)</f>
        <v/>
      </c>
      <c r="K20" s="34"/>
      <c r="L20" s="44"/>
      <c r="S20" s="34"/>
      <c r="T20" s="34"/>
      <c r="U20" s="34"/>
      <c r="V20" s="34"/>
      <c r="W20" s="34"/>
      <c r="X20" s="34"/>
      <c r="Y20" s="34"/>
      <c r="Z20" s="34"/>
      <c r="AA20" s="34"/>
      <c r="AB20" s="34"/>
      <c r="AC20" s="34"/>
      <c r="AD20" s="34"/>
      <c r="AE20" s="34"/>
    </row>
    <row r="21" spans="1:31" s="2" customFormat="1" ht="18" customHeight="1">
      <c r="A21" s="34"/>
      <c r="B21" s="35"/>
      <c r="C21" s="34"/>
      <c r="D21" s="34"/>
      <c r="E21" s="27" t="str">
        <f>IF('Rekapitulace stavby'!E17="","",'Rekapitulace stavby'!E17)</f>
        <v xml:space="preserve"> </v>
      </c>
      <c r="F21" s="34"/>
      <c r="G21" s="34"/>
      <c r="H21" s="34"/>
      <c r="I21" s="29" t="s">
        <v>25</v>
      </c>
      <c r="J21" s="27" t="str">
        <f>IF('Rekapitulace stavby'!AN17="","",'Rekapitulace stavby'!AN17)</f>
        <v/>
      </c>
      <c r="K21" s="34"/>
      <c r="L21" s="44"/>
      <c r="S21" s="34"/>
      <c r="T21" s="34"/>
      <c r="U21" s="34"/>
      <c r="V21" s="34"/>
      <c r="W21" s="34"/>
      <c r="X21" s="34"/>
      <c r="Y21" s="34"/>
      <c r="Z21" s="34"/>
      <c r="AA21" s="34"/>
      <c r="AB21" s="34"/>
      <c r="AC21" s="34"/>
      <c r="AD21" s="34"/>
      <c r="AE21" s="34"/>
    </row>
    <row r="22" spans="1:31" s="2" customFormat="1" ht="6.95" customHeight="1">
      <c r="A22" s="34"/>
      <c r="B22" s="35"/>
      <c r="C22" s="34"/>
      <c r="D22" s="34"/>
      <c r="E22" s="34"/>
      <c r="F22" s="34"/>
      <c r="G22" s="34"/>
      <c r="H22" s="34"/>
      <c r="I22" s="34"/>
      <c r="J22" s="34"/>
      <c r="K22" s="34"/>
      <c r="L22" s="44"/>
      <c r="S22" s="34"/>
      <c r="T22" s="34"/>
      <c r="U22" s="34"/>
      <c r="V22" s="34"/>
      <c r="W22" s="34"/>
      <c r="X22" s="34"/>
      <c r="Y22" s="34"/>
      <c r="Z22" s="34"/>
      <c r="AA22" s="34"/>
      <c r="AB22" s="34"/>
      <c r="AC22" s="34"/>
      <c r="AD22" s="34"/>
      <c r="AE22" s="34"/>
    </row>
    <row r="23" spans="1:31" s="2" customFormat="1" ht="12" customHeight="1">
      <c r="A23" s="34"/>
      <c r="B23" s="35"/>
      <c r="C23" s="34"/>
      <c r="D23" s="29" t="s">
        <v>30</v>
      </c>
      <c r="E23" s="34"/>
      <c r="F23" s="34"/>
      <c r="G23" s="34"/>
      <c r="H23" s="34"/>
      <c r="I23" s="29" t="s">
        <v>24</v>
      </c>
      <c r="J23" s="27" t="str">
        <f>IF('Rekapitulace stavby'!AN19="","",'Rekapitulace stavby'!AN19)</f>
        <v/>
      </c>
      <c r="K23" s="34"/>
      <c r="L23" s="44"/>
      <c r="S23" s="34"/>
      <c r="T23" s="34"/>
      <c r="U23" s="34"/>
      <c r="V23" s="34"/>
      <c r="W23" s="34"/>
      <c r="X23" s="34"/>
      <c r="Y23" s="34"/>
      <c r="Z23" s="34"/>
      <c r="AA23" s="34"/>
      <c r="AB23" s="34"/>
      <c r="AC23" s="34"/>
      <c r="AD23" s="34"/>
      <c r="AE23" s="34"/>
    </row>
    <row r="24" spans="1:31" s="2" customFormat="1" ht="18" customHeight="1">
      <c r="A24" s="34"/>
      <c r="B24" s="35"/>
      <c r="C24" s="34"/>
      <c r="D24" s="34"/>
      <c r="E24" s="27" t="str">
        <f>IF('Rekapitulace stavby'!E20="","",'Rekapitulace stavby'!E20)</f>
        <v xml:space="preserve"> </v>
      </c>
      <c r="F24" s="34"/>
      <c r="G24" s="34"/>
      <c r="H24" s="34"/>
      <c r="I24" s="29" t="s">
        <v>25</v>
      </c>
      <c r="J24" s="27" t="str">
        <f>IF('Rekapitulace stavby'!AN20="","",'Rekapitulace stavby'!AN20)</f>
        <v/>
      </c>
      <c r="K24" s="34"/>
      <c r="L24" s="44"/>
      <c r="S24" s="34"/>
      <c r="T24" s="34"/>
      <c r="U24" s="34"/>
      <c r="V24" s="34"/>
      <c r="W24" s="34"/>
      <c r="X24" s="34"/>
      <c r="Y24" s="34"/>
      <c r="Z24" s="34"/>
      <c r="AA24" s="34"/>
      <c r="AB24" s="34"/>
      <c r="AC24" s="34"/>
      <c r="AD24" s="34"/>
      <c r="AE24" s="34"/>
    </row>
    <row r="25" spans="1:31" s="2" customFormat="1" ht="6.95" customHeight="1">
      <c r="A25" s="34"/>
      <c r="B25" s="35"/>
      <c r="C25" s="34"/>
      <c r="D25" s="34"/>
      <c r="E25" s="34"/>
      <c r="F25" s="34"/>
      <c r="G25" s="34"/>
      <c r="H25" s="34"/>
      <c r="I25" s="34"/>
      <c r="J25" s="34"/>
      <c r="K25" s="34"/>
      <c r="L25" s="44"/>
      <c r="S25" s="34"/>
      <c r="T25" s="34"/>
      <c r="U25" s="34"/>
      <c r="V25" s="34"/>
      <c r="W25" s="34"/>
      <c r="X25" s="34"/>
      <c r="Y25" s="34"/>
      <c r="Z25" s="34"/>
      <c r="AA25" s="34"/>
      <c r="AB25" s="34"/>
      <c r="AC25" s="34"/>
      <c r="AD25" s="34"/>
      <c r="AE25" s="34"/>
    </row>
    <row r="26" spans="1:31" s="2" customFormat="1" ht="12" customHeight="1">
      <c r="A26" s="34"/>
      <c r="B26" s="35"/>
      <c r="C26" s="34"/>
      <c r="D26" s="29" t="s">
        <v>31</v>
      </c>
      <c r="E26" s="34"/>
      <c r="F26" s="34"/>
      <c r="G26" s="34"/>
      <c r="H26" s="34"/>
      <c r="I26" s="34"/>
      <c r="J26" s="34"/>
      <c r="K26" s="34"/>
      <c r="L26" s="44"/>
      <c r="S26" s="34"/>
      <c r="T26" s="34"/>
      <c r="U26" s="34"/>
      <c r="V26" s="34"/>
      <c r="W26" s="34"/>
      <c r="X26" s="34"/>
      <c r="Y26" s="34"/>
      <c r="Z26" s="34"/>
      <c r="AA26" s="34"/>
      <c r="AB26" s="34"/>
      <c r="AC26" s="34"/>
      <c r="AD26" s="34"/>
      <c r="AE26" s="34"/>
    </row>
    <row r="27" spans="1:31" s="8" customFormat="1" ht="16.5" customHeight="1">
      <c r="A27" s="101"/>
      <c r="B27" s="102"/>
      <c r="C27" s="101"/>
      <c r="D27" s="101"/>
      <c r="E27" s="281" t="s">
        <v>1</v>
      </c>
      <c r="F27" s="281"/>
      <c r="G27" s="281"/>
      <c r="H27" s="281"/>
      <c r="I27" s="101"/>
      <c r="J27" s="101"/>
      <c r="K27" s="101"/>
      <c r="L27" s="103"/>
      <c r="S27" s="101"/>
      <c r="T27" s="101"/>
      <c r="U27" s="101"/>
      <c r="V27" s="101"/>
      <c r="W27" s="101"/>
      <c r="X27" s="101"/>
      <c r="Y27" s="101"/>
      <c r="Z27" s="101"/>
      <c r="AA27" s="101"/>
      <c r="AB27" s="101"/>
      <c r="AC27" s="101"/>
      <c r="AD27" s="101"/>
      <c r="AE27" s="101"/>
    </row>
    <row r="28" spans="1:31" s="2" customFormat="1" ht="6.95" customHeight="1">
      <c r="A28" s="34"/>
      <c r="B28" s="35"/>
      <c r="C28" s="34"/>
      <c r="D28" s="34"/>
      <c r="E28" s="34"/>
      <c r="F28" s="34"/>
      <c r="G28" s="34"/>
      <c r="H28" s="34"/>
      <c r="I28" s="34"/>
      <c r="J28" s="34"/>
      <c r="K28" s="34"/>
      <c r="L28" s="44"/>
      <c r="S28" s="34"/>
      <c r="T28" s="34"/>
      <c r="U28" s="34"/>
      <c r="V28" s="34"/>
      <c r="W28" s="34"/>
      <c r="X28" s="34"/>
      <c r="Y28" s="34"/>
      <c r="Z28" s="34"/>
      <c r="AA28" s="34"/>
      <c r="AB28" s="34"/>
      <c r="AC28" s="34"/>
      <c r="AD28" s="34"/>
      <c r="AE28" s="34"/>
    </row>
    <row r="29" spans="1:31" s="2" customFormat="1" ht="6.95" customHeight="1">
      <c r="A29" s="34"/>
      <c r="B29" s="35"/>
      <c r="C29" s="34"/>
      <c r="D29" s="68"/>
      <c r="E29" s="68"/>
      <c r="F29" s="68"/>
      <c r="G29" s="68"/>
      <c r="H29" s="68"/>
      <c r="I29" s="68"/>
      <c r="J29" s="68"/>
      <c r="K29" s="68"/>
      <c r="L29" s="44"/>
      <c r="S29" s="34"/>
      <c r="T29" s="34"/>
      <c r="U29" s="34"/>
      <c r="V29" s="34"/>
      <c r="W29" s="34"/>
      <c r="X29" s="34"/>
      <c r="Y29" s="34"/>
      <c r="Z29" s="34"/>
      <c r="AA29" s="34"/>
      <c r="AB29" s="34"/>
      <c r="AC29" s="34"/>
      <c r="AD29" s="34"/>
      <c r="AE29" s="34"/>
    </row>
    <row r="30" spans="1:31" s="2" customFormat="1" ht="25.35" customHeight="1">
      <c r="A30" s="34"/>
      <c r="B30" s="35"/>
      <c r="C30" s="34"/>
      <c r="D30" s="104" t="s">
        <v>32</v>
      </c>
      <c r="E30" s="34"/>
      <c r="F30" s="34"/>
      <c r="G30" s="34"/>
      <c r="H30" s="34"/>
      <c r="I30" s="34"/>
      <c r="J30" s="73">
        <f>ROUND(J119, 2)</f>
        <v>0</v>
      </c>
      <c r="K30" s="34"/>
      <c r="L30" s="44"/>
      <c r="S30" s="34"/>
      <c r="T30" s="34"/>
      <c r="U30" s="34"/>
      <c r="V30" s="34"/>
      <c r="W30" s="34"/>
      <c r="X30" s="34"/>
      <c r="Y30" s="34"/>
      <c r="Z30" s="34"/>
      <c r="AA30" s="34"/>
      <c r="AB30" s="34"/>
      <c r="AC30" s="34"/>
      <c r="AD30" s="34"/>
      <c r="AE30" s="34"/>
    </row>
    <row r="31" spans="1:31" s="2" customFormat="1" ht="6.95" customHeight="1">
      <c r="A31" s="34"/>
      <c r="B31" s="35"/>
      <c r="C31" s="34"/>
      <c r="D31" s="68"/>
      <c r="E31" s="68"/>
      <c r="F31" s="68"/>
      <c r="G31" s="68"/>
      <c r="H31" s="68"/>
      <c r="I31" s="68"/>
      <c r="J31" s="68"/>
      <c r="K31" s="68"/>
      <c r="L31" s="44"/>
      <c r="S31" s="34"/>
      <c r="T31" s="34"/>
      <c r="U31" s="34"/>
      <c r="V31" s="34"/>
      <c r="W31" s="34"/>
      <c r="X31" s="34"/>
      <c r="Y31" s="34"/>
      <c r="Z31" s="34"/>
      <c r="AA31" s="34"/>
      <c r="AB31" s="34"/>
      <c r="AC31" s="34"/>
      <c r="AD31" s="34"/>
      <c r="AE31" s="34"/>
    </row>
    <row r="32" spans="1:31" s="2" customFormat="1" ht="14.45" customHeight="1">
      <c r="A32" s="34"/>
      <c r="B32" s="35"/>
      <c r="C32" s="34"/>
      <c r="D32" s="34"/>
      <c r="E32" s="34"/>
      <c r="F32" s="38" t="s">
        <v>34</v>
      </c>
      <c r="G32" s="34"/>
      <c r="H32" s="34"/>
      <c r="I32" s="38" t="s">
        <v>33</v>
      </c>
      <c r="J32" s="38" t="s">
        <v>35</v>
      </c>
      <c r="K32" s="34"/>
      <c r="L32" s="44"/>
      <c r="S32" s="34"/>
      <c r="T32" s="34"/>
      <c r="U32" s="34"/>
      <c r="V32" s="34"/>
      <c r="W32" s="34"/>
      <c r="X32" s="34"/>
      <c r="Y32" s="34"/>
      <c r="Z32" s="34"/>
      <c r="AA32" s="34"/>
      <c r="AB32" s="34"/>
      <c r="AC32" s="34"/>
      <c r="AD32" s="34"/>
      <c r="AE32" s="34"/>
    </row>
    <row r="33" spans="1:31" s="2" customFormat="1" ht="14.45" customHeight="1">
      <c r="A33" s="34"/>
      <c r="B33" s="35"/>
      <c r="C33" s="34"/>
      <c r="D33" s="105" t="s">
        <v>36</v>
      </c>
      <c r="E33" s="29" t="s">
        <v>37</v>
      </c>
      <c r="F33" s="106">
        <f>ROUND((SUM(BE119:BE156)),  2)</f>
        <v>0</v>
      </c>
      <c r="G33" s="34"/>
      <c r="H33" s="34"/>
      <c r="I33" s="107">
        <v>0.21</v>
      </c>
      <c r="J33" s="106">
        <f>ROUND(((SUM(BE119:BE156))*I33),  2)</f>
        <v>0</v>
      </c>
      <c r="K33" s="34"/>
      <c r="L33" s="44"/>
      <c r="S33" s="34"/>
      <c r="T33" s="34"/>
      <c r="U33" s="34"/>
      <c r="V33" s="34"/>
      <c r="W33" s="34"/>
      <c r="X33" s="34"/>
      <c r="Y33" s="34"/>
      <c r="Z33" s="34"/>
      <c r="AA33" s="34"/>
      <c r="AB33" s="34"/>
      <c r="AC33" s="34"/>
      <c r="AD33" s="34"/>
      <c r="AE33" s="34"/>
    </row>
    <row r="34" spans="1:31" s="2" customFormat="1" ht="14.45" customHeight="1">
      <c r="A34" s="34"/>
      <c r="B34" s="35"/>
      <c r="C34" s="34"/>
      <c r="D34" s="34"/>
      <c r="E34" s="29" t="s">
        <v>38</v>
      </c>
      <c r="F34" s="106">
        <f>ROUND((SUM(BF119:BF156)),  2)</f>
        <v>0</v>
      </c>
      <c r="G34" s="34"/>
      <c r="H34" s="34"/>
      <c r="I34" s="107">
        <v>0.15</v>
      </c>
      <c r="J34" s="106">
        <f>ROUND(((SUM(BF119:BF156))*I34),  2)</f>
        <v>0</v>
      </c>
      <c r="K34" s="34"/>
      <c r="L34" s="44"/>
      <c r="S34" s="34"/>
      <c r="T34" s="34"/>
      <c r="U34" s="34"/>
      <c r="V34" s="34"/>
      <c r="W34" s="34"/>
      <c r="X34" s="34"/>
      <c r="Y34" s="34"/>
      <c r="Z34" s="34"/>
      <c r="AA34" s="34"/>
      <c r="AB34" s="34"/>
      <c r="AC34" s="34"/>
      <c r="AD34" s="34"/>
      <c r="AE34" s="34"/>
    </row>
    <row r="35" spans="1:31" s="2" customFormat="1" ht="14.45" hidden="1" customHeight="1">
      <c r="A35" s="34"/>
      <c r="B35" s="35"/>
      <c r="C35" s="34"/>
      <c r="D35" s="34"/>
      <c r="E35" s="29" t="s">
        <v>39</v>
      </c>
      <c r="F35" s="106">
        <f>ROUND((SUM(BG119:BG156)),  2)</f>
        <v>0</v>
      </c>
      <c r="G35" s="34"/>
      <c r="H35" s="34"/>
      <c r="I35" s="107">
        <v>0.21</v>
      </c>
      <c r="J35" s="106">
        <f>0</f>
        <v>0</v>
      </c>
      <c r="K35" s="34"/>
      <c r="L35" s="44"/>
      <c r="S35" s="34"/>
      <c r="T35" s="34"/>
      <c r="U35" s="34"/>
      <c r="V35" s="34"/>
      <c r="W35" s="34"/>
      <c r="X35" s="34"/>
      <c r="Y35" s="34"/>
      <c r="Z35" s="34"/>
      <c r="AA35" s="34"/>
      <c r="AB35" s="34"/>
      <c r="AC35" s="34"/>
      <c r="AD35" s="34"/>
      <c r="AE35" s="34"/>
    </row>
    <row r="36" spans="1:31" s="2" customFormat="1" ht="14.45" hidden="1" customHeight="1">
      <c r="A36" s="34"/>
      <c r="B36" s="35"/>
      <c r="C36" s="34"/>
      <c r="D36" s="34"/>
      <c r="E36" s="29" t="s">
        <v>40</v>
      </c>
      <c r="F36" s="106">
        <f>ROUND((SUM(BH119:BH156)),  2)</f>
        <v>0</v>
      </c>
      <c r="G36" s="34"/>
      <c r="H36" s="34"/>
      <c r="I36" s="107">
        <v>0.15</v>
      </c>
      <c r="J36" s="106">
        <f>0</f>
        <v>0</v>
      </c>
      <c r="K36" s="34"/>
      <c r="L36" s="44"/>
      <c r="S36" s="34"/>
      <c r="T36" s="34"/>
      <c r="U36" s="34"/>
      <c r="V36" s="34"/>
      <c r="W36" s="34"/>
      <c r="X36" s="34"/>
      <c r="Y36" s="34"/>
      <c r="Z36" s="34"/>
      <c r="AA36" s="34"/>
      <c r="AB36" s="34"/>
      <c r="AC36" s="34"/>
      <c r="AD36" s="34"/>
      <c r="AE36" s="34"/>
    </row>
    <row r="37" spans="1:31" s="2" customFormat="1" ht="14.45" hidden="1" customHeight="1">
      <c r="A37" s="34"/>
      <c r="B37" s="35"/>
      <c r="C37" s="34"/>
      <c r="D37" s="34"/>
      <c r="E37" s="29" t="s">
        <v>41</v>
      </c>
      <c r="F37" s="106">
        <f>ROUND((SUM(BI119:BI156)),  2)</f>
        <v>0</v>
      </c>
      <c r="G37" s="34"/>
      <c r="H37" s="34"/>
      <c r="I37" s="107">
        <v>0</v>
      </c>
      <c r="J37" s="106">
        <f>0</f>
        <v>0</v>
      </c>
      <c r="K37" s="34"/>
      <c r="L37" s="44"/>
      <c r="S37" s="34"/>
      <c r="T37" s="34"/>
      <c r="U37" s="34"/>
      <c r="V37" s="34"/>
      <c r="W37" s="34"/>
      <c r="X37" s="34"/>
      <c r="Y37" s="34"/>
      <c r="Z37" s="34"/>
      <c r="AA37" s="34"/>
      <c r="AB37" s="34"/>
      <c r="AC37" s="34"/>
      <c r="AD37" s="34"/>
      <c r="AE37" s="34"/>
    </row>
    <row r="38" spans="1:31" s="2" customFormat="1" ht="6.95" customHeight="1">
      <c r="A38" s="34"/>
      <c r="B38" s="35"/>
      <c r="C38" s="34"/>
      <c r="D38" s="34"/>
      <c r="E38" s="34"/>
      <c r="F38" s="34"/>
      <c r="G38" s="34"/>
      <c r="H38" s="34"/>
      <c r="I38" s="34"/>
      <c r="J38" s="34"/>
      <c r="K38" s="34"/>
      <c r="L38" s="44"/>
      <c r="S38" s="34"/>
      <c r="T38" s="34"/>
      <c r="U38" s="34"/>
      <c r="V38" s="34"/>
      <c r="W38" s="34"/>
      <c r="X38" s="34"/>
      <c r="Y38" s="34"/>
      <c r="Z38" s="34"/>
      <c r="AA38" s="34"/>
      <c r="AB38" s="34"/>
      <c r="AC38" s="34"/>
      <c r="AD38" s="34"/>
      <c r="AE38" s="34"/>
    </row>
    <row r="39" spans="1:31" s="2" customFormat="1" ht="25.35" customHeight="1">
      <c r="A39" s="34"/>
      <c r="B39" s="35"/>
      <c r="C39" s="108"/>
      <c r="D39" s="109" t="s">
        <v>42</v>
      </c>
      <c r="E39" s="62"/>
      <c r="F39" s="62"/>
      <c r="G39" s="110" t="s">
        <v>43</v>
      </c>
      <c r="H39" s="111" t="s">
        <v>44</v>
      </c>
      <c r="I39" s="62"/>
      <c r="J39" s="112">
        <f>SUM(J30:J37)</f>
        <v>0</v>
      </c>
      <c r="K39" s="113"/>
      <c r="L39" s="44"/>
      <c r="S39" s="34"/>
      <c r="T39" s="34"/>
      <c r="U39" s="34"/>
      <c r="V39" s="34"/>
      <c r="W39" s="34"/>
      <c r="X39" s="34"/>
      <c r="Y39" s="34"/>
      <c r="Z39" s="34"/>
      <c r="AA39" s="34"/>
      <c r="AB39" s="34"/>
      <c r="AC39" s="34"/>
      <c r="AD39" s="34"/>
      <c r="AE39" s="34"/>
    </row>
    <row r="40" spans="1:31" s="2" customFormat="1" ht="14.45" customHeight="1">
      <c r="A40" s="34"/>
      <c r="B40" s="35"/>
      <c r="C40" s="34"/>
      <c r="D40" s="34"/>
      <c r="E40" s="34"/>
      <c r="F40" s="34"/>
      <c r="G40" s="34"/>
      <c r="H40" s="34"/>
      <c r="I40" s="34"/>
      <c r="J40" s="34"/>
      <c r="K40" s="34"/>
      <c r="L40" s="44"/>
      <c r="S40" s="34"/>
      <c r="T40" s="34"/>
      <c r="U40" s="34"/>
      <c r="V40" s="34"/>
      <c r="W40" s="34"/>
      <c r="X40" s="34"/>
      <c r="Y40" s="34"/>
      <c r="Z40" s="34"/>
      <c r="AA40" s="34"/>
      <c r="AB40" s="34"/>
      <c r="AC40" s="34"/>
      <c r="AD40" s="34"/>
      <c r="AE40" s="34"/>
    </row>
    <row r="41" spans="1:31" s="1" customFormat="1" ht="14.45" customHeight="1">
      <c r="B41" s="22"/>
      <c r="L41" s="22"/>
    </row>
    <row r="42" spans="1:31" s="1" customFormat="1" ht="14.45" customHeight="1">
      <c r="B42" s="22"/>
      <c r="L42" s="22"/>
    </row>
    <row r="43" spans="1:31" s="1" customFormat="1" ht="14.45" customHeight="1">
      <c r="B43" s="22"/>
      <c r="L43" s="22"/>
    </row>
    <row r="44" spans="1:31" s="1" customFormat="1" ht="14.45" customHeight="1">
      <c r="B44" s="22"/>
      <c r="L44" s="22"/>
    </row>
    <row r="45" spans="1:31" s="1" customFormat="1" ht="14.45" customHeight="1">
      <c r="B45" s="22"/>
      <c r="L45" s="22"/>
    </row>
    <row r="46" spans="1:31" s="1" customFormat="1" ht="14.45" customHeight="1">
      <c r="B46" s="22"/>
      <c r="L46" s="22"/>
    </row>
    <row r="47" spans="1:31" s="1" customFormat="1" ht="14.45" customHeight="1">
      <c r="B47" s="22"/>
      <c r="L47" s="22"/>
    </row>
    <row r="48" spans="1:31" s="1" customFormat="1" ht="14.45" customHeight="1">
      <c r="B48" s="22"/>
      <c r="L48" s="22"/>
    </row>
    <row r="49" spans="1:31" s="1" customFormat="1" ht="14.45" customHeight="1">
      <c r="B49" s="22"/>
      <c r="L49" s="22"/>
    </row>
    <row r="50" spans="1:31" s="2" customFormat="1" ht="14.45" customHeight="1">
      <c r="B50" s="44"/>
      <c r="D50" s="45" t="s">
        <v>45</v>
      </c>
      <c r="E50" s="46"/>
      <c r="F50" s="46"/>
      <c r="G50" s="45" t="s">
        <v>46</v>
      </c>
      <c r="H50" s="46"/>
      <c r="I50" s="46"/>
      <c r="J50" s="46"/>
      <c r="K50" s="46"/>
      <c r="L50" s="44"/>
    </row>
    <row r="51" spans="1:31">
      <c r="B51" s="22"/>
      <c r="L51" s="22"/>
    </row>
    <row r="52" spans="1:31">
      <c r="B52" s="22"/>
      <c r="L52" s="22"/>
    </row>
    <row r="53" spans="1:31">
      <c r="B53" s="22"/>
      <c r="L53" s="22"/>
    </row>
    <row r="54" spans="1:31">
      <c r="B54" s="22"/>
      <c r="L54" s="22"/>
    </row>
    <row r="55" spans="1:31">
      <c r="B55" s="22"/>
      <c r="L55" s="22"/>
    </row>
    <row r="56" spans="1:31">
      <c r="B56" s="22"/>
      <c r="L56" s="22"/>
    </row>
    <row r="57" spans="1:31">
      <c r="B57" s="22"/>
      <c r="L57" s="22"/>
    </row>
    <row r="58" spans="1:31">
      <c r="B58" s="22"/>
      <c r="L58" s="22"/>
    </row>
    <row r="59" spans="1:31">
      <c r="B59" s="22"/>
      <c r="L59" s="22"/>
    </row>
    <row r="60" spans="1:31">
      <c r="B60" s="22"/>
      <c r="L60" s="22"/>
    </row>
    <row r="61" spans="1:31" s="2" customFormat="1" ht="12.75">
      <c r="A61" s="34"/>
      <c r="B61" s="35"/>
      <c r="C61" s="34"/>
      <c r="D61" s="47" t="s">
        <v>47</v>
      </c>
      <c r="E61" s="37"/>
      <c r="F61" s="114" t="s">
        <v>48</v>
      </c>
      <c r="G61" s="47" t="s">
        <v>47</v>
      </c>
      <c r="H61" s="37"/>
      <c r="I61" s="37"/>
      <c r="J61" s="115" t="s">
        <v>48</v>
      </c>
      <c r="K61" s="37"/>
      <c r="L61" s="44"/>
      <c r="S61" s="34"/>
      <c r="T61" s="34"/>
      <c r="U61" s="34"/>
      <c r="V61" s="34"/>
      <c r="W61" s="34"/>
      <c r="X61" s="34"/>
      <c r="Y61" s="34"/>
      <c r="Z61" s="34"/>
      <c r="AA61" s="34"/>
      <c r="AB61" s="34"/>
      <c r="AC61" s="34"/>
      <c r="AD61" s="34"/>
      <c r="AE61" s="34"/>
    </row>
    <row r="62" spans="1:31">
      <c r="B62" s="22"/>
      <c r="L62" s="22"/>
    </row>
    <row r="63" spans="1:31">
      <c r="B63" s="22"/>
      <c r="L63" s="22"/>
    </row>
    <row r="64" spans="1:31">
      <c r="B64" s="22"/>
      <c r="L64" s="22"/>
    </row>
    <row r="65" spans="1:31" s="2" customFormat="1" ht="12.75">
      <c r="A65" s="34"/>
      <c r="B65" s="35"/>
      <c r="C65" s="34"/>
      <c r="D65" s="45" t="s">
        <v>49</v>
      </c>
      <c r="E65" s="48"/>
      <c r="F65" s="48"/>
      <c r="G65" s="45" t="s">
        <v>50</v>
      </c>
      <c r="H65" s="48"/>
      <c r="I65" s="48"/>
      <c r="J65" s="48"/>
      <c r="K65" s="48"/>
      <c r="L65" s="44"/>
      <c r="S65" s="34"/>
      <c r="T65" s="34"/>
      <c r="U65" s="34"/>
      <c r="V65" s="34"/>
      <c r="W65" s="34"/>
      <c r="X65" s="34"/>
      <c r="Y65" s="34"/>
      <c r="Z65" s="34"/>
      <c r="AA65" s="34"/>
      <c r="AB65" s="34"/>
      <c r="AC65" s="34"/>
      <c r="AD65" s="34"/>
      <c r="AE65" s="34"/>
    </row>
    <row r="66" spans="1:31">
      <c r="B66" s="22"/>
      <c r="L66" s="22"/>
    </row>
    <row r="67" spans="1:31">
      <c r="B67" s="22"/>
      <c r="L67" s="22"/>
    </row>
    <row r="68" spans="1:31">
      <c r="B68" s="22"/>
      <c r="L68" s="22"/>
    </row>
    <row r="69" spans="1:31">
      <c r="B69" s="22"/>
      <c r="L69" s="22"/>
    </row>
    <row r="70" spans="1:31">
      <c r="B70" s="22"/>
      <c r="L70" s="22"/>
    </row>
    <row r="71" spans="1:31">
      <c r="B71" s="22"/>
      <c r="L71" s="22"/>
    </row>
    <row r="72" spans="1:31">
      <c r="B72" s="22"/>
      <c r="L72" s="22"/>
    </row>
    <row r="73" spans="1:31">
      <c r="B73" s="22"/>
      <c r="L73" s="22"/>
    </row>
    <row r="74" spans="1:31">
      <c r="B74" s="22"/>
      <c r="L74" s="22"/>
    </row>
    <row r="75" spans="1:31">
      <c r="B75" s="22"/>
      <c r="L75" s="22"/>
    </row>
    <row r="76" spans="1:31" s="2" customFormat="1" ht="12.75">
      <c r="A76" s="34"/>
      <c r="B76" s="35"/>
      <c r="C76" s="34"/>
      <c r="D76" s="47" t="s">
        <v>47</v>
      </c>
      <c r="E76" s="37"/>
      <c r="F76" s="114" t="s">
        <v>48</v>
      </c>
      <c r="G76" s="47" t="s">
        <v>47</v>
      </c>
      <c r="H76" s="37"/>
      <c r="I76" s="37"/>
      <c r="J76" s="115" t="s">
        <v>48</v>
      </c>
      <c r="K76" s="37"/>
      <c r="L76" s="44"/>
      <c r="S76" s="34"/>
      <c r="T76" s="34"/>
      <c r="U76" s="34"/>
      <c r="V76" s="34"/>
      <c r="W76" s="34"/>
      <c r="X76" s="34"/>
      <c r="Y76" s="34"/>
      <c r="Z76" s="34"/>
      <c r="AA76" s="34"/>
      <c r="AB76" s="34"/>
      <c r="AC76" s="34"/>
      <c r="AD76" s="34"/>
      <c r="AE76" s="34"/>
    </row>
    <row r="77" spans="1:31" s="2" customFormat="1" ht="14.45" customHeight="1">
      <c r="A77" s="34"/>
      <c r="B77" s="49"/>
      <c r="C77" s="50"/>
      <c r="D77" s="50"/>
      <c r="E77" s="50"/>
      <c r="F77" s="50"/>
      <c r="G77" s="50"/>
      <c r="H77" s="50"/>
      <c r="I77" s="50"/>
      <c r="J77" s="50"/>
      <c r="K77" s="50"/>
      <c r="L77" s="44"/>
      <c r="S77" s="34"/>
      <c r="T77" s="34"/>
      <c r="U77" s="34"/>
      <c r="V77" s="34"/>
      <c r="W77" s="34"/>
      <c r="X77" s="34"/>
      <c r="Y77" s="34"/>
      <c r="Z77" s="34"/>
      <c r="AA77" s="34"/>
      <c r="AB77" s="34"/>
      <c r="AC77" s="34"/>
      <c r="AD77" s="34"/>
      <c r="AE77" s="34"/>
    </row>
    <row r="81" spans="1:47" s="2" customFormat="1" ht="6.95" customHeight="1">
      <c r="A81" s="34"/>
      <c r="B81" s="51"/>
      <c r="C81" s="52"/>
      <c r="D81" s="52"/>
      <c r="E81" s="52"/>
      <c r="F81" s="52"/>
      <c r="G81" s="52"/>
      <c r="H81" s="52"/>
      <c r="I81" s="52"/>
      <c r="J81" s="52"/>
      <c r="K81" s="52"/>
      <c r="L81" s="44"/>
      <c r="S81" s="34"/>
      <c r="T81" s="34"/>
      <c r="U81" s="34"/>
      <c r="V81" s="34"/>
      <c r="W81" s="34"/>
      <c r="X81" s="34"/>
      <c r="Y81" s="34"/>
      <c r="Z81" s="34"/>
      <c r="AA81" s="34"/>
      <c r="AB81" s="34"/>
      <c r="AC81" s="34"/>
      <c r="AD81" s="34"/>
      <c r="AE81" s="34"/>
    </row>
    <row r="82" spans="1:47" s="2" customFormat="1" ht="24.95" customHeight="1">
      <c r="A82" s="34"/>
      <c r="B82" s="35"/>
      <c r="C82" s="23" t="s">
        <v>129</v>
      </c>
      <c r="D82" s="34"/>
      <c r="E82" s="34"/>
      <c r="F82" s="34"/>
      <c r="G82" s="34"/>
      <c r="H82" s="34"/>
      <c r="I82" s="34"/>
      <c r="J82" s="34"/>
      <c r="K82" s="34"/>
      <c r="L82" s="44"/>
      <c r="S82" s="34"/>
      <c r="T82" s="34"/>
      <c r="U82" s="34"/>
      <c r="V82" s="34"/>
      <c r="W82" s="34"/>
      <c r="X82" s="34"/>
      <c r="Y82" s="34"/>
      <c r="Z82" s="34"/>
      <c r="AA82" s="34"/>
      <c r="AB82" s="34"/>
      <c r="AC82" s="34"/>
      <c r="AD82" s="34"/>
      <c r="AE82" s="34"/>
    </row>
    <row r="83" spans="1:47" s="2" customFormat="1" ht="6.95" customHeight="1">
      <c r="A83" s="34"/>
      <c r="B83" s="35"/>
      <c r="C83" s="34"/>
      <c r="D83" s="34"/>
      <c r="E83" s="34"/>
      <c r="F83" s="34"/>
      <c r="G83" s="34"/>
      <c r="H83" s="34"/>
      <c r="I83" s="34"/>
      <c r="J83" s="34"/>
      <c r="K83" s="34"/>
      <c r="L83" s="44"/>
      <c r="S83" s="34"/>
      <c r="T83" s="34"/>
      <c r="U83" s="34"/>
      <c r="V83" s="34"/>
      <c r="W83" s="34"/>
      <c r="X83" s="34"/>
      <c r="Y83" s="34"/>
      <c r="Z83" s="34"/>
      <c r="AA83" s="34"/>
      <c r="AB83" s="34"/>
      <c r="AC83" s="34"/>
      <c r="AD83" s="34"/>
      <c r="AE83" s="34"/>
    </row>
    <row r="84" spans="1:47" s="2" customFormat="1" ht="12" customHeight="1">
      <c r="A84" s="34"/>
      <c r="B84" s="35"/>
      <c r="C84" s="29" t="s">
        <v>16</v>
      </c>
      <c r="D84" s="34"/>
      <c r="E84" s="34"/>
      <c r="F84" s="34"/>
      <c r="G84" s="34"/>
      <c r="H84" s="34"/>
      <c r="I84" s="34"/>
      <c r="J84" s="34"/>
      <c r="K84" s="34"/>
      <c r="L84" s="44"/>
      <c r="S84" s="34"/>
      <c r="T84" s="34"/>
      <c r="U84" s="34"/>
      <c r="V84" s="34"/>
      <c r="W84" s="34"/>
      <c r="X84" s="34"/>
      <c r="Y84" s="34"/>
      <c r="Z84" s="34"/>
      <c r="AA84" s="34"/>
      <c r="AB84" s="34"/>
      <c r="AC84" s="34"/>
      <c r="AD84" s="34"/>
      <c r="AE84" s="34"/>
    </row>
    <row r="85" spans="1:47" s="2" customFormat="1" ht="16.5" customHeight="1">
      <c r="A85" s="34"/>
      <c r="B85" s="35"/>
      <c r="C85" s="34"/>
      <c r="D85" s="34"/>
      <c r="E85" s="289" t="str">
        <f>E7</f>
        <v>Oprava kolejí výhybek a nástupišť v žst. Strážnice</v>
      </c>
      <c r="F85" s="290"/>
      <c r="G85" s="290"/>
      <c r="H85" s="290"/>
      <c r="I85" s="34"/>
      <c r="J85" s="34"/>
      <c r="K85" s="34"/>
      <c r="L85" s="44"/>
      <c r="S85" s="34"/>
      <c r="T85" s="34"/>
      <c r="U85" s="34"/>
      <c r="V85" s="34"/>
      <c r="W85" s="34"/>
      <c r="X85" s="34"/>
      <c r="Y85" s="34"/>
      <c r="Z85" s="34"/>
      <c r="AA85" s="34"/>
      <c r="AB85" s="34"/>
      <c r="AC85" s="34"/>
      <c r="AD85" s="34"/>
      <c r="AE85" s="34"/>
    </row>
    <row r="86" spans="1:47" s="2" customFormat="1" ht="12" customHeight="1">
      <c r="A86" s="34"/>
      <c r="B86" s="35"/>
      <c r="C86" s="29" t="s">
        <v>127</v>
      </c>
      <c r="D86" s="34"/>
      <c r="E86" s="34"/>
      <c r="F86" s="34"/>
      <c r="G86" s="34"/>
      <c r="H86" s="34"/>
      <c r="I86" s="34"/>
      <c r="J86" s="34"/>
      <c r="K86" s="34"/>
      <c r="L86" s="44"/>
      <c r="S86" s="34"/>
      <c r="T86" s="34"/>
      <c r="U86" s="34"/>
      <c r="V86" s="34"/>
      <c r="W86" s="34"/>
      <c r="X86" s="34"/>
      <c r="Y86" s="34"/>
      <c r="Z86" s="34"/>
      <c r="AA86" s="34"/>
      <c r="AB86" s="34"/>
      <c r="AC86" s="34"/>
      <c r="AD86" s="34"/>
      <c r="AE86" s="34"/>
    </row>
    <row r="87" spans="1:47" s="2" customFormat="1" ht="16.5" customHeight="1">
      <c r="A87" s="34"/>
      <c r="B87" s="35"/>
      <c r="C87" s="34"/>
      <c r="D87" s="34"/>
      <c r="E87" s="285" t="str">
        <f>E9</f>
        <v>SO 101.2 - Železniční spodek</v>
      </c>
      <c r="F87" s="288"/>
      <c r="G87" s="288"/>
      <c r="H87" s="288"/>
      <c r="I87" s="34"/>
      <c r="J87" s="34"/>
      <c r="K87" s="34"/>
      <c r="L87" s="44"/>
      <c r="S87" s="34"/>
      <c r="T87" s="34"/>
      <c r="U87" s="34"/>
      <c r="V87" s="34"/>
      <c r="W87" s="34"/>
      <c r="X87" s="34"/>
      <c r="Y87" s="34"/>
      <c r="Z87" s="34"/>
      <c r="AA87" s="34"/>
      <c r="AB87" s="34"/>
      <c r="AC87" s="34"/>
      <c r="AD87" s="34"/>
      <c r="AE87" s="34"/>
    </row>
    <row r="88" spans="1:47" s="2" customFormat="1" ht="6.95" customHeight="1">
      <c r="A88" s="34"/>
      <c r="B88" s="35"/>
      <c r="C88" s="34"/>
      <c r="D88" s="34"/>
      <c r="E88" s="34"/>
      <c r="F88" s="34"/>
      <c r="G88" s="34"/>
      <c r="H88" s="34"/>
      <c r="I88" s="34"/>
      <c r="J88" s="34"/>
      <c r="K88" s="34"/>
      <c r="L88" s="44"/>
      <c r="S88" s="34"/>
      <c r="T88" s="34"/>
      <c r="U88" s="34"/>
      <c r="V88" s="34"/>
      <c r="W88" s="34"/>
      <c r="X88" s="34"/>
      <c r="Y88" s="34"/>
      <c r="Z88" s="34"/>
      <c r="AA88" s="34"/>
      <c r="AB88" s="34"/>
      <c r="AC88" s="34"/>
      <c r="AD88" s="34"/>
      <c r="AE88" s="34"/>
    </row>
    <row r="89" spans="1:47" s="2" customFormat="1" ht="12" customHeight="1">
      <c r="A89" s="34"/>
      <c r="B89" s="35"/>
      <c r="C89" s="29" t="s">
        <v>20</v>
      </c>
      <c r="D89" s="34"/>
      <c r="E89" s="34"/>
      <c r="F89" s="27" t="str">
        <f>F12</f>
        <v xml:space="preserve"> </v>
      </c>
      <c r="G89" s="34"/>
      <c r="H89" s="34"/>
      <c r="I89" s="29" t="s">
        <v>22</v>
      </c>
      <c r="J89" s="57">
        <f>IF(J12="","",J12)</f>
        <v>45072</v>
      </c>
      <c r="K89" s="34"/>
      <c r="L89" s="44"/>
      <c r="S89" s="34"/>
      <c r="T89" s="34"/>
      <c r="U89" s="34"/>
      <c r="V89" s="34"/>
      <c r="W89" s="34"/>
      <c r="X89" s="34"/>
      <c r="Y89" s="34"/>
      <c r="Z89" s="34"/>
      <c r="AA89" s="34"/>
      <c r="AB89" s="34"/>
      <c r="AC89" s="34"/>
      <c r="AD89" s="34"/>
      <c r="AE89" s="34"/>
    </row>
    <row r="90" spans="1:47" s="2" customFormat="1" ht="6.95" customHeight="1">
      <c r="A90" s="34"/>
      <c r="B90" s="35"/>
      <c r="C90" s="34"/>
      <c r="D90" s="34"/>
      <c r="E90" s="34"/>
      <c r="F90" s="34"/>
      <c r="G90" s="34"/>
      <c r="H90" s="34"/>
      <c r="I90" s="34"/>
      <c r="J90" s="34"/>
      <c r="K90" s="34"/>
      <c r="L90" s="44"/>
      <c r="S90" s="34"/>
      <c r="T90" s="34"/>
      <c r="U90" s="34"/>
      <c r="V90" s="34"/>
      <c r="W90" s="34"/>
      <c r="X90" s="34"/>
      <c r="Y90" s="34"/>
      <c r="Z90" s="34"/>
      <c r="AA90" s="34"/>
      <c r="AB90" s="34"/>
      <c r="AC90" s="34"/>
      <c r="AD90" s="34"/>
      <c r="AE90" s="34"/>
    </row>
    <row r="91" spans="1:47" s="2" customFormat="1" ht="15.2" customHeight="1">
      <c r="A91" s="34"/>
      <c r="B91" s="35"/>
      <c r="C91" s="29" t="s">
        <v>23</v>
      </c>
      <c r="D91" s="34"/>
      <c r="E91" s="34"/>
      <c r="F91" s="27" t="str">
        <f>E15</f>
        <v xml:space="preserve"> </v>
      </c>
      <c r="G91" s="34"/>
      <c r="H91" s="34"/>
      <c r="I91" s="29" t="s">
        <v>28</v>
      </c>
      <c r="J91" s="32" t="str">
        <f>E21</f>
        <v xml:space="preserve"> </v>
      </c>
      <c r="K91" s="34"/>
      <c r="L91" s="44"/>
      <c r="S91" s="34"/>
      <c r="T91" s="34"/>
      <c r="U91" s="34"/>
      <c r="V91" s="34"/>
      <c r="W91" s="34"/>
      <c r="X91" s="34"/>
      <c r="Y91" s="34"/>
      <c r="Z91" s="34"/>
      <c r="AA91" s="34"/>
      <c r="AB91" s="34"/>
      <c r="AC91" s="34"/>
      <c r="AD91" s="34"/>
      <c r="AE91" s="34"/>
    </row>
    <row r="92" spans="1:47" s="2" customFormat="1" ht="15.2" customHeight="1">
      <c r="A92" s="34"/>
      <c r="B92" s="35"/>
      <c r="C92" s="29" t="s">
        <v>26</v>
      </c>
      <c r="D92" s="34"/>
      <c r="E92" s="34"/>
      <c r="F92" s="27" t="str">
        <f>IF(E18="","",E18)</f>
        <v>Vyplň údaj</v>
      </c>
      <c r="G92" s="34"/>
      <c r="H92" s="34"/>
      <c r="I92" s="29" t="s">
        <v>30</v>
      </c>
      <c r="J92" s="32" t="str">
        <f>E24</f>
        <v xml:space="preserve"> </v>
      </c>
      <c r="K92" s="34"/>
      <c r="L92" s="44"/>
      <c r="S92" s="34"/>
      <c r="T92" s="34"/>
      <c r="U92" s="34"/>
      <c r="V92" s="34"/>
      <c r="W92" s="34"/>
      <c r="X92" s="34"/>
      <c r="Y92" s="34"/>
      <c r="Z92" s="34"/>
      <c r="AA92" s="34"/>
      <c r="AB92" s="34"/>
      <c r="AC92" s="34"/>
      <c r="AD92" s="34"/>
      <c r="AE92" s="34"/>
    </row>
    <row r="93" spans="1:47" s="2" customFormat="1" ht="10.35" customHeight="1">
      <c r="A93" s="34"/>
      <c r="B93" s="35"/>
      <c r="C93" s="34"/>
      <c r="D93" s="34"/>
      <c r="E93" s="34"/>
      <c r="F93" s="34"/>
      <c r="G93" s="34"/>
      <c r="H93" s="34"/>
      <c r="I93" s="34"/>
      <c r="J93" s="34"/>
      <c r="K93" s="34"/>
      <c r="L93" s="44"/>
      <c r="S93" s="34"/>
      <c r="T93" s="34"/>
      <c r="U93" s="34"/>
      <c r="V93" s="34"/>
      <c r="W93" s="34"/>
      <c r="X93" s="34"/>
      <c r="Y93" s="34"/>
      <c r="Z93" s="34"/>
      <c r="AA93" s="34"/>
      <c r="AB93" s="34"/>
      <c r="AC93" s="34"/>
      <c r="AD93" s="34"/>
      <c r="AE93" s="34"/>
    </row>
    <row r="94" spans="1:47" s="2" customFormat="1" ht="29.25" customHeight="1">
      <c r="A94" s="34"/>
      <c r="B94" s="35"/>
      <c r="C94" s="116" t="s">
        <v>130</v>
      </c>
      <c r="D94" s="108"/>
      <c r="E94" s="108"/>
      <c r="F94" s="108"/>
      <c r="G94" s="108"/>
      <c r="H94" s="108"/>
      <c r="I94" s="108"/>
      <c r="J94" s="117" t="s">
        <v>131</v>
      </c>
      <c r="K94" s="108"/>
      <c r="L94" s="44"/>
      <c r="S94" s="34"/>
      <c r="T94" s="34"/>
      <c r="U94" s="34"/>
      <c r="V94" s="34"/>
      <c r="W94" s="34"/>
      <c r="X94" s="34"/>
      <c r="Y94" s="34"/>
      <c r="Z94" s="34"/>
      <c r="AA94" s="34"/>
      <c r="AB94" s="34"/>
      <c r="AC94" s="34"/>
      <c r="AD94" s="34"/>
      <c r="AE94" s="34"/>
    </row>
    <row r="95" spans="1:47" s="2" customFormat="1" ht="10.35" customHeight="1">
      <c r="A95" s="34"/>
      <c r="B95" s="35"/>
      <c r="C95" s="34"/>
      <c r="D95" s="34"/>
      <c r="E95" s="34"/>
      <c r="F95" s="34"/>
      <c r="G95" s="34"/>
      <c r="H95" s="34"/>
      <c r="I95" s="34"/>
      <c r="J95" s="34"/>
      <c r="K95" s="34"/>
      <c r="L95" s="44"/>
      <c r="S95" s="34"/>
      <c r="T95" s="34"/>
      <c r="U95" s="34"/>
      <c r="V95" s="34"/>
      <c r="W95" s="34"/>
      <c r="X95" s="34"/>
      <c r="Y95" s="34"/>
      <c r="Z95" s="34"/>
      <c r="AA95" s="34"/>
      <c r="AB95" s="34"/>
      <c r="AC95" s="34"/>
      <c r="AD95" s="34"/>
      <c r="AE95" s="34"/>
    </row>
    <row r="96" spans="1:47" s="2" customFormat="1" ht="22.9" customHeight="1">
      <c r="A96" s="34"/>
      <c r="B96" s="35"/>
      <c r="C96" s="118" t="s">
        <v>132</v>
      </c>
      <c r="D96" s="34"/>
      <c r="E96" s="34"/>
      <c r="F96" s="34"/>
      <c r="G96" s="34"/>
      <c r="H96" s="34"/>
      <c r="I96" s="34"/>
      <c r="J96" s="73">
        <f>J119</f>
        <v>0</v>
      </c>
      <c r="K96" s="34"/>
      <c r="L96" s="44"/>
      <c r="S96" s="34"/>
      <c r="T96" s="34"/>
      <c r="U96" s="34"/>
      <c r="V96" s="34"/>
      <c r="W96" s="34"/>
      <c r="X96" s="34"/>
      <c r="Y96" s="34"/>
      <c r="Z96" s="34"/>
      <c r="AA96" s="34"/>
      <c r="AB96" s="34"/>
      <c r="AC96" s="34"/>
      <c r="AD96" s="34"/>
      <c r="AE96" s="34"/>
      <c r="AU96" s="19" t="s">
        <v>133</v>
      </c>
    </row>
    <row r="97" spans="1:31" s="9" customFormat="1" ht="24.95" customHeight="1">
      <c r="B97" s="119"/>
      <c r="D97" s="120" t="s">
        <v>134</v>
      </c>
      <c r="E97" s="121"/>
      <c r="F97" s="121"/>
      <c r="G97" s="121"/>
      <c r="H97" s="121"/>
      <c r="I97" s="121"/>
      <c r="J97" s="122">
        <f>J120</f>
        <v>0</v>
      </c>
      <c r="L97" s="119"/>
    </row>
    <row r="98" spans="1:31" s="10" customFormat="1" ht="19.899999999999999" customHeight="1">
      <c r="B98" s="123"/>
      <c r="D98" s="124" t="s">
        <v>135</v>
      </c>
      <c r="E98" s="125"/>
      <c r="F98" s="125"/>
      <c r="G98" s="125"/>
      <c r="H98" s="125"/>
      <c r="I98" s="125"/>
      <c r="J98" s="126">
        <f>J121</f>
        <v>0</v>
      </c>
      <c r="L98" s="123"/>
    </row>
    <row r="99" spans="1:31" s="9" customFormat="1" ht="24.95" customHeight="1">
      <c r="B99" s="119"/>
      <c r="D99" s="120" t="s">
        <v>136</v>
      </c>
      <c r="E99" s="121"/>
      <c r="F99" s="121"/>
      <c r="G99" s="121"/>
      <c r="H99" s="121"/>
      <c r="I99" s="121"/>
      <c r="J99" s="122">
        <f>J137</f>
        <v>0</v>
      </c>
      <c r="L99" s="119"/>
    </row>
    <row r="100" spans="1:31" s="2" customFormat="1" ht="21.75" customHeight="1">
      <c r="A100" s="34"/>
      <c r="B100" s="35"/>
      <c r="C100" s="34"/>
      <c r="D100" s="34"/>
      <c r="E100" s="34"/>
      <c r="F100" s="34"/>
      <c r="G100" s="34"/>
      <c r="H100" s="34"/>
      <c r="I100" s="34"/>
      <c r="J100" s="34"/>
      <c r="K100" s="34"/>
      <c r="L100" s="44"/>
      <c r="S100" s="34"/>
      <c r="T100" s="34"/>
      <c r="U100" s="34"/>
      <c r="V100" s="34"/>
      <c r="W100" s="34"/>
      <c r="X100" s="34"/>
      <c r="Y100" s="34"/>
      <c r="Z100" s="34"/>
      <c r="AA100" s="34"/>
      <c r="AB100" s="34"/>
      <c r="AC100" s="34"/>
      <c r="AD100" s="34"/>
      <c r="AE100" s="34"/>
    </row>
    <row r="101" spans="1:31" s="2" customFormat="1" ht="6.95" customHeight="1">
      <c r="A101" s="34"/>
      <c r="B101" s="49"/>
      <c r="C101" s="50"/>
      <c r="D101" s="50"/>
      <c r="E101" s="50"/>
      <c r="F101" s="50"/>
      <c r="G101" s="50"/>
      <c r="H101" s="50"/>
      <c r="I101" s="50"/>
      <c r="J101" s="50"/>
      <c r="K101" s="50"/>
      <c r="L101" s="44"/>
      <c r="S101" s="34"/>
      <c r="T101" s="34"/>
      <c r="U101" s="34"/>
      <c r="V101" s="34"/>
      <c r="W101" s="34"/>
      <c r="X101" s="34"/>
      <c r="Y101" s="34"/>
      <c r="Z101" s="34"/>
      <c r="AA101" s="34"/>
      <c r="AB101" s="34"/>
      <c r="AC101" s="34"/>
      <c r="AD101" s="34"/>
      <c r="AE101" s="34"/>
    </row>
    <row r="105" spans="1:31" s="2" customFormat="1" ht="6.95" customHeight="1">
      <c r="A105" s="34"/>
      <c r="B105" s="51"/>
      <c r="C105" s="52"/>
      <c r="D105" s="52"/>
      <c r="E105" s="52"/>
      <c r="F105" s="52"/>
      <c r="G105" s="52"/>
      <c r="H105" s="52"/>
      <c r="I105" s="52"/>
      <c r="J105" s="52"/>
      <c r="K105" s="52"/>
      <c r="L105" s="44"/>
      <c r="S105" s="34"/>
      <c r="T105" s="34"/>
      <c r="U105" s="34"/>
      <c r="V105" s="34"/>
      <c r="W105" s="34"/>
      <c r="X105" s="34"/>
      <c r="Y105" s="34"/>
      <c r="Z105" s="34"/>
      <c r="AA105" s="34"/>
      <c r="AB105" s="34"/>
      <c r="AC105" s="34"/>
      <c r="AD105" s="34"/>
      <c r="AE105" s="34"/>
    </row>
    <row r="106" spans="1:31" s="2" customFormat="1" ht="24.95" customHeight="1">
      <c r="A106" s="34"/>
      <c r="B106" s="35"/>
      <c r="C106" s="23" t="s">
        <v>137</v>
      </c>
      <c r="D106" s="34"/>
      <c r="E106" s="34"/>
      <c r="F106" s="34"/>
      <c r="G106" s="34"/>
      <c r="H106" s="34"/>
      <c r="I106" s="34"/>
      <c r="J106" s="34"/>
      <c r="K106" s="34"/>
      <c r="L106" s="44"/>
      <c r="S106" s="34"/>
      <c r="T106" s="34"/>
      <c r="U106" s="34"/>
      <c r="V106" s="34"/>
      <c r="W106" s="34"/>
      <c r="X106" s="34"/>
      <c r="Y106" s="34"/>
      <c r="Z106" s="34"/>
      <c r="AA106" s="34"/>
      <c r="AB106" s="34"/>
      <c r="AC106" s="34"/>
      <c r="AD106" s="34"/>
      <c r="AE106" s="34"/>
    </row>
    <row r="107" spans="1:31" s="2" customFormat="1" ht="6.95" customHeight="1">
      <c r="A107" s="34"/>
      <c r="B107" s="35"/>
      <c r="C107" s="34"/>
      <c r="D107" s="34"/>
      <c r="E107" s="34"/>
      <c r="F107" s="34"/>
      <c r="G107" s="34"/>
      <c r="H107" s="34"/>
      <c r="I107" s="34"/>
      <c r="J107" s="34"/>
      <c r="K107" s="34"/>
      <c r="L107" s="44"/>
      <c r="S107" s="34"/>
      <c r="T107" s="34"/>
      <c r="U107" s="34"/>
      <c r="V107" s="34"/>
      <c r="W107" s="34"/>
      <c r="X107" s="34"/>
      <c r="Y107" s="34"/>
      <c r="Z107" s="34"/>
      <c r="AA107" s="34"/>
      <c r="AB107" s="34"/>
      <c r="AC107" s="34"/>
      <c r="AD107" s="34"/>
      <c r="AE107" s="34"/>
    </row>
    <row r="108" spans="1:31" s="2" customFormat="1" ht="12" customHeight="1">
      <c r="A108" s="34"/>
      <c r="B108" s="35"/>
      <c r="C108" s="29" t="s">
        <v>16</v>
      </c>
      <c r="D108" s="34"/>
      <c r="E108" s="34"/>
      <c r="F108" s="34"/>
      <c r="G108" s="34"/>
      <c r="H108" s="34"/>
      <c r="I108" s="34"/>
      <c r="J108" s="34"/>
      <c r="K108" s="34"/>
      <c r="L108" s="44"/>
      <c r="S108" s="34"/>
      <c r="T108" s="34"/>
      <c r="U108" s="34"/>
      <c r="V108" s="34"/>
      <c r="W108" s="34"/>
      <c r="X108" s="34"/>
      <c r="Y108" s="34"/>
      <c r="Z108" s="34"/>
      <c r="AA108" s="34"/>
      <c r="AB108" s="34"/>
      <c r="AC108" s="34"/>
      <c r="AD108" s="34"/>
      <c r="AE108" s="34"/>
    </row>
    <row r="109" spans="1:31" s="2" customFormat="1" ht="16.5" customHeight="1">
      <c r="A109" s="34"/>
      <c r="B109" s="35"/>
      <c r="C109" s="34"/>
      <c r="D109" s="34"/>
      <c r="E109" s="289" t="str">
        <f>E7</f>
        <v>Oprava kolejí výhybek a nástupišť v žst. Strážnice</v>
      </c>
      <c r="F109" s="290"/>
      <c r="G109" s="290"/>
      <c r="H109" s="290"/>
      <c r="I109" s="34"/>
      <c r="J109" s="34"/>
      <c r="K109" s="34"/>
      <c r="L109" s="44"/>
      <c r="S109" s="34"/>
      <c r="T109" s="34"/>
      <c r="U109" s="34"/>
      <c r="V109" s="34"/>
      <c r="W109" s="34"/>
      <c r="X109" s="34"/>
      <c r="Y109" s="34"/>
      <c r="Z109" s="34"/>
      <c r="AA109" s="34"/>
      <c r="AB109" s="34"/>
      <c r="AC109" s="34"/>
      <c r="AD109" s="34"/>
      <c r="AE109" s="34"/>
    </row>
    <row r="110" spans="1:31" s="2" customFormat="1" ht="12" customHeight="1">
      <c r="A110" s="34"/>
      <c r="B110" s="35"/>
      <c r="C110" s="29" t="s">
        <v>127</v>
      </c>
      <c r="D110" s="34"/>
      <c r="E110" s="34"/>
      <c r="F110" s="34"/>
      <c r="G110" s="34"/>
      <c r="H110" s="34"/>
      <c r="I110" s="34"/>
      <c r="J110" s="34"/>
      <c r="K110" s="34"/>
      <c r="L110" s="44"/>
      <c r="S110" s="34"/>
      <c r="T110" s="34"/>
      <c r="U110" s="34"/>
      <c r="V110" s="34"/>
      <c r="W110" s="34"/>
      <c r="X110" s="34"/>
      <c r="Y110" s="34"/>
      <c r="Z110" s="34"/>
      <c r="AA110" s="34"/>
      <c r="AB110" s="34"/>
      <c r="AC110" s="34"/>
      <c r="AD110" s="34"/>
      <c r="AE110" s="34"/>
    </row>
    <row r="111" spans="1:31" s="2" customFormat="1" ht="16.5" customHeight="1">
      <c r="A111" s="34"/>
      <c r="B111" s="35"/>
      <c r="C111" s="34"/>
      <c r="D111" s="34"/>
      <c r="E111" s="285" t="str">
        <f>E9</f>
        <v>SO 101.2 - Železniční spodek</v>
      </c>
      <c r="F111" s="288"/>
      <c r="G111" s="288"/>
      <c r="H111" s="288"/>
      <c r="I111" s="34"/>
      <c r="J111" s="34"/>
      <c r="K111" s="34"/>
      <c r="L111" s="44"/>
      <c r="S111" s="34"/>
      <c r="T111" s="34"/>
      <c r="U111" s="34"/>
      <c r="V111" s="34"/>
      <c r="W111" s="34"/>
      <c r="X111" s="34"/>
      <c r="Y111" s="34"/>
      <c r="Z111" s="34"/>
      <c r="AA111" s="34"/>
      <c r="AB111" s="34"/>
      <c r="AC111" s="34"/>
      <c r="AD111" s="34"/>
      <c r="AE111" s="34"/>
    </row>
    <row r="112" spans="1:31" s="2" customFormat="1" ht="6.95" customHeight="1">
      <c r="A112" s="34"/>
      <c r="B112" s="35"/>
      <c r="C112" s="34"/>
      <c r="D112" s="34"/>
      <c r="E112" s="34"/>
      <c r="F112" s="34"/>
      <c r="G112" s="34"/>
      <c r="H112" s="34"/>
      <c r="I112" s="34"/>
      <c r="J112" s="34"/>
      <c r="K112" s="34"/>
      <c r="L112" s="44"/>
      <c r="S112" s="34"/>
      <c r="T112" s="34"/>
      <c r="U112" s="34"/>
      <c r="V112" s="34"/>
      <c r="W112" s="34"/>
      <c r="X112" s="34"/>
      <c r="Y112" s="34"/>
      <c r="Z112" s="34"/>
      <c r="AA112" s="34"/>
      <c r="AB112" s="34"/>
      <c r="AC112" s="34"/>
      <c r="AD112" s="34"/>
      <c r="AE112" s="34"/>
    </row>
    <row r="113" spans="1:65" s="2" customFormat="1" ht="12" customHeight="1">
      <c r="A113" s="34"/>
      <c r="B113" s="35"/>
      <c r="C113" s="29" t="s">
        <v>20</v>
      </c>
      <c r="D113" s="34"/>
      <c r="E113" s="34"/>
      <c r="F113" s="27" t="str">
        <f>F12</f>
        <v xml:space="preserve"> </v>
      </c>
      <c r="G113" s="34"/>
      <c r="H113" s="34"/>
      <c r="I113" s="29" t="s">
        <v>22</v>
      </c>
      <c r="J113" s="57">
        <f>IF(J12="","",J12)</f>
        <v>45072</v>
      </c>
      <c r="K113" s="34"/>
      <c r="L113" s="44"/>
      <c r="S113" s="34"/>
      <c r="T113" s="34"/>
      <c r="U113" s="34"/>
      <c r="V113" s="34"/>
      <c r="W113" s="34"/>
      <c r="X113" s="34"/>
      <c r="Y113" s="34"/>
      <c r="Z113" s="34"/>
      <c r="AA113" s="34"/>
      <c r="AB113" s="34"/>
      <c r="AC113" s="34"/>
      <c r="AD113" s="34"/>
      <c r="AE113" s="34"/>
    </row>
    <row r="114" spans="1:65" s="2" customFormat="1" ht="6.95" customHeight="1">
      <c r="A114" s="34"/>
      <c r="B114" s="35"/>
      <c r="C114" s="34"/>
      <c r="D114" s="34"/>
      <c r="E114" s="34"/>
      <c r="F114" s="34"/>
      <c r="G114" s="34"/>
      <c r="H114" s="34"/>
      <c r="I114" s="34"/>
      <c r="J114" s="34"/>
      <c r="K114" s="34"/>
      <c r="L114" s="44"/>
      <c r="S114" s="34"/>
      <c r="T114" s="34"/>
      <c r="U114" s="34"/>
      <c r="V114" s="34"/>
      <c r="W114" s="34"/>
      <c r="X114" s="34"/>
      <c r="Y114" s="34"/>
      <c r="Z114" s="34"/>
      <c r="AA114" s="34"/>
      <c r="AB114" s="34"/>
      <c r="AC114" s="34"/>
      <c r="AD114" s="34"/>
      <c r="AE114" s="34"/>
    </row>
    <row r="115" spans="1:65" s="2" customFormat="1" ht="15.2" customHeight="1">
      <c r="A115" s="34"/>
      <c r="B115" s="35"/>
      <c r="C115" s="29" t="s">
        <v>23</v>
      </c>
      <c r="D115" s="34"/>
      <c r="E115" s="34"/>
      <c r="F115" s="27" t="str">
        <f>E15</f>
        <v xml:space="preserve"> </v>
      </c>
      <c r="G115" s="34"/>
      <c r="H115" s="34"/>
      <c r="I115" s="29" t="s">
        <v>28</v>
      </c>
      <c r="J115" s="32" t="str">
        <f>E21</f>
        <v xml:space="preserve"> </v>
      </c>
      <c r="K115" s="34"/>
      <c r="L115" s="44"/>
      <c r="S115" s="34"/>
      <c r="T115" s="34"/>
      <c r="U115" s="34"/>
      <c r="V115" s="34"/>
      <c r="W115" s="34"/>
      <c r="X115" s="34"/>
      <c r="Y115" s="34"/>
      <c r="Z115" s="34"/>
      <c r="AA115" s="34"/>
      <c r="AB115" s="34"/>
      <c r="AC115" s="34"/>
      <c r="AD115" s="34"/>
      <c r="AE115" s="34"/>
    </row>
    <row r="116" spans="1:65" s="2" customFormat="1" ht="15.2" customHeight="1">
      <c r="A116" s="34"/>
      <c r="B116" s="35"/>
      <c r="C116" s="29" t="s">
        <v>26</v>
      </c>
      <c r="D116" s="34"/>
      <c r="E116" s="34"/>
      <c r="F116" s="27" t="str">
        <f>IF(E18="","",E18)</f>
        <v>Vyplň údaj</v>
      </c>
      <c r="G116" s="34"/>
      <c r="H116" s="34"/>
      <c r="I116" s="29" t="s">
        <v>30</v>
      </c>
      <c r="J116" s="32" t="str">
        <f>E24</f>
        <v xml:space="preserve"> </v>
      </c>
      <c r="K116" s="34"/>
      <c r="L116" s="44"/>
      <c r="S116" s="34"/>
      <c r="T116" s="34"/>
      <c r="U116" s="34"/>
      <c r="V116" s="34"/>
      <c r="W116" s="34"/>
      <c r="X116" s="34"/>
      <c r="Y116" s="34"/>
      <c r="Z116" s="34"/>
      <c r="AA116" s="34"/>
      <c r="AB116" s="34"/>
      <c r="AC116" s="34"/>
      <c r="AD116" s="34"/>
      <c r="AE116" s="34"/>
    </row>
    <row r="117" spans="1:65" s="2" customFormat="1" ht="10.35" customHeight="1">
      <c r="A117" s="34"/>
      <c r="B117" s="35"/>
      <c r="C117" s="34"/>
      <c r="D117" s="34"/>
      <c r="E117" s="34"/>
      <c r="F117" s="34"/>
      <c r="G117" s="34"/>
      <c r="H117" s="34"/>
      <c r="I117" s="34"/>
      <c r="J117" s="34"/>
      <c r="K117" s="34"/>
      <c r="L117" s="44"/>
      <c r="S117" s="34"/>
      <c r="T117" s="34"/>
      <c r="U117" s="34"/>
      <c r="V117" s="34"/>
      <c r="W117" s="34"/>
      <c r="X117" s="34"/>
      <c r="Y117" s="34"/>
      <c r="Z117" s="34"/>
      <c r="AA117" s="34"/>
      <c r="AB117" s="34"/>
      <c r="AC117" s="34"/>
      <c r="AD117" s="34"/>
      <c r="AE117" s="34"/>
    </row>
    <row r="118" spans="1:65" s="11" customFormat="1" ht="29.25" customHeight="1">
      <c r="A118" s="127"/>
      <c r="B118" s="128"/>
      <c r="C118" s="129" t="s">
        <v>138</v>
      </c>
      <c r="D118" s="130" t="s">
        <v>57</v>
      </c>
      <c r="E118" s="130" t="s">
        <v>53</v>
      </c>
      <c r="F118" s="130" t="s">
        <v>54</v>
      </c>
      <c r="G118" s="130" t="s">
        <v>139</v>
      </c>
      <c r="H118" s="130" t="s">
        <v>140</v>
      </c>
      <c r="I118" s="130" t="s">
        <v>141</v>
      </c>
      <c r="J118" s="131" t="s">
        <v>131</v>
      </c>
      <c r="K118" s="132" t="s">
        <v>142</v>
      </c>
      <c r="L118" s="133"/>
      <c r="M118" s="64" t="s">
        <v>1</v>
      </c>
      <c r="N118" s="65" t="s">
        <v>36</v>
      </c>
      <c r="O118" s="65" t="s">
        <v>143</v>
      </c>
      <c r="P118" s="65" t="s">
        <v>144</v>
      </c>
      <c r="Q118" s="65" t="s">
        <v>145</v>
      </c>
      <c r="R118" s="65" t="s">
        <v>146</v>
      </c>
      <c r="S118" s="65" t="s">
        <v>147</v>
      </c>
      <c r="T118" s="66" t="s">
        <v>148</v>
      </c>
      <c r="U118" s="127"/>
      <c r="V118" s="127"/>
      <c r="W118" s="127"/>
      <c r="X118" s="127"/>
      <c r="Y118" s="127"/>
      <c r="Z118" s="127"/>
      <c r="AA118" s="127"/>
      <c r="AB118" s="127"/>
      <c r="AC118" s="127"/>
      <c r="AD118" s="127"/>
      <c r="AE118" s="127"/>
    </row>
    <row r="119" spans="1:65" s="2" customFormat="1" ht="22.9" customHeight="1">
      <c r="A119" s="34"/>
      <c r="B119" s="35"/>
      <c r="C119" s="71" t="s">
        <v>149</v>
      </c>
      <c r="D119" s="34"/>
      <c r="E119" s="34"/>
      <c r="F119" s="34"/>
      <c r="G119" s="34"/>
      <c r="H119" s="34"/>
      <c r="I119" s="34"/>
      <c r="J119" s="134">
        <f>BK119</f>
        <v>0</v>
      </c>
      <c r="K119" s="34"/>
      <c r="L119" s="35"/>
      <c r="M119" s="67"/>
      <c r="N119" s="58"/>
      <c r="O119" s="68"/>
      <c r="P119" s="135">
        <f>P120+P137</f>
        <v>0</v>
      </c>
      <c r="Q119" s="68"/>
      <c r="R119" s="135">
        <f>R120+R137</f>
        <v>0</v>
      </c>
      <c r="S119" s="68"/>
      <c r="T119" s="136">
        <f>T120+T137</f>
        <v>0</v>
      </c>
      <c r="U119" s="34"/>
      <c r="V119" s="34"/>
      <c r="W119" s="34"/>
      <c r="X119" s="34"/>
      <c r="Y119" s="34"/>
      <c r="Z119" s="34"/>
      <c r="AA119" s="34"/>
      <c r="AB119" s="34"/>
      <c r="AC119" s="34"/>
      <c r="AD119" s="34"/>
      <c r="AE119" s="34"/>
      <c r="AT119" s="19" t="s">
        <v>71</v>
      </c>
      <c r="AU119" s="19" t="s">
        <v>133</v>
      </c>
      <c r="BK119" s="137">
        <f>BK120+BK137</f>
        <v>0</v>
      </c>
    </row>
    <row r="120" spans="1:65" s="12" customFormat="1" ht="25.9" customHeight="1">
      <c r="B120" s="138"/>
      <c r="D120" s="139" t="s">
        <v>71</v>
      </c>
      <c r="E120" s="140" t="s">
        <v>150</v>
      </c>
      <c r="F120" s="140" t="s">
        <v>151</v>
      </c>
      <c r="I120" s="141"/>
      <c r="J120" s="142">
        <f>BK120</f>
        <v>0</v>
      </c>
      <c r="L120" s="138"/>
      <c r="M120" s="143"/>
      <c r="N120" s="144"/>
      <c r="O120" s="144"/>
      <c r="P120" s="145">
        <f>P121</f>
        <v>0</v>
      </c>
      <c r="Q120" s="144"/>
      <c r="R120" s="145">
        <f>R121</f>
        <v>0</v>
      </c>
      <c r="S120" s="144"/>
      <c r="T120" s="146">
        <f>T121</f>
        <v>0</v>
      </c>
      <c r="AR120" s="139" t="s">
        <v>80</v>
      </c>
      <c r="AT120" s="147" t="s">
        <v>71</v>
      </c>
      <c r="AU120" s="147" t="s">
        <v>72</v>
      </c>
      <c r="AY120" s="139" t="s">
        <v>152</v>
      </c>
      <c r="BK120" s="148">
        <f>BK121</f>
        <v>0</v>
      </c>
    </row>
    <row r="121" spans="1:65" s="12" customFormat="1" ht="22.9" customHeight="1">
      <c r="B121" s="138"/>
      <c r="D121" s="139" t="s">
        <v>71</v>
      </c>
      <c r="E121" s="149" t="s">
        <v>153</v>
      </c>
      <c r="F121" s="149" t="s">
        <v>154</v>
      </c>
      <c r="I121" s="141"/>
      <c r="J121" s="150">
        <f>BK121</f>
        <v>0</v>
      </c>
      <c r="L121" s="138"/>
      <c r="M121" s="143"/>
      <c r="N121" s="144"/>
      <c r="O121" s="144"/>
      <c r="P121" s="145">
        <f>SUM(P122:P136)</f>
        <v>0</v>
      </c>
      <c r="Q121" s="144"/>
      <c r="R121" s="145">
        <f>SUM(R122:R136)</f>
        <v>0</v>
      </c>
      <c r="S121" s="144"/>
      <c r="T121" s="146">
        <f>SUM(T122:T136)</f>
        <v>0</v>
      </c>
      <c r="AR121" s="139" t="s">
        <v>80</v>
      </c>
      <c r="AT121" s="147" t="s">
        <v>71</v>
      </c>
      <c r="AU121" s="147" t="s">
        <v>80</v>
      </c>
      <c r="AY121" s="139" t="s">
        <v>152</v>
      </c>
      <c r="BK121" s="148">
        <f>SUM(BK122:BK136)</f>
        <v>0</v>
      </c>
    </row>
    <row r="122" spans="1:65" s="2" customFormat="1" ht="49.15" customHeight="1">
      <c r="A122" s="34"/>
      <c r="B122" s="151"/>
      <c r="C122" s="152" t="s">
        <v>80</v>
      </c>
      <c r="D122" s="152" t="s">
        <v>155</v>
      </c>
      <c r="E122" s="153" t="s">
        <v>841</v>
      </c>
      <c r="F122" s="154" t="s">
        <v>842</v>
      </c>
      <c r="G122" s="155" t="s">
        <v>176</v>
      </c>
      <c r="H122" s="156">
        <v>1295.25</v>
      </c>
      <c r="I122" s="157"/>
      <c r="J122" s="158">
        <f>ROUND(I122*H122,2)</f>
        <v>0</v>
      </c>
      <c r="K122" s="159"/>
      <c r="L122" s="35"/>
      <c r="M122" s="160" t="s">
        <v>1</v>
      </c>
      <c r="N122" s="161" t="s">
        <v>37</v>
      </c>
      <c r="O122" s="60"/>
      <c r="P122" s="162">
        <f>O122*H122</f>
        <v>0</v>
      </c>
      <c r="Q122" s="162">
        <v>0</v>
      </c>
      <c r="R122" s="162">
        <f>Q122*H122</f>
        <v>0</v>
      </c>
      <c r="S122" s="162">
        <v>0</v>
      </c>
      <c r="T122" s="163">
        <f>S122*H122</f>
        <v>0</v>
      </c>
      <c r="U122" s="34"/>
      <c r="V122" s="34"/>
      <c r="W122" s="34"/>
      <c r="X122" s="34"/>
      <c r="Y122" s="34"/>
      <c r="Z122" s="34"/>
      <c r="AA122" s="34"/>
      <c r="AB122" s="34"/>
      <c r="AC122" s="34"/>
      <c r="AD122" s="34"/>
      <c r="AE122" s="34"/>
      <c r="AR122" s="164" t="s">
        <v>159</v>
      </c>
      <c r="AT122" s="164" t="s">
        <v>155</v>
      </c>
      <c r="AU122" s="164" t="s">
        <v>82</v>
      </c>
      <c r="AY122" s="19" t="s">
        <v>152</v>
      </c>
      <c r="BE122" s="165">
        <f>IF(N122="základní",J122,0)</f>
        <v>0</v>
      </c>
      <c r="BF122" s="165">
        <f>IF(N122="snížená",J122,0)</f>
        <v>0</v>
      </c>
      <c r="BG122" s="165">
        <f>IF(N122="zákl. přenesená",J122,0)</f>
        <v>0</v>
      </c>
      <c r="BH122" s="165">
        <f>IF(N122="sníž. přenesená",J122,0)</f>
        <v>0</v>
      </c>
      <c r="BI122" s="165">
        <f>IF(N122="nulová",J122,0)</f>
        <v>0</v>
      </c>
      <c r="BJ122" s="19" t="s">
        <v>80</v>
      </c>
      <c r="BK122" s="165">
        <f>ROUND(I122*H122,2)</f>
        <v>0</v>
      </c>
      <c r="BL122" s="19" t="s">
        <v>159</v>
      </c>
      <c r="BM122" s="164" t="s">
        <v>82</v>
      </c>
    </row>
    <row r="123" spans="1:65" s="2" customFormat="1" ht="16.5" customHeight="1">
      <c r="A123" s="34"/>
      <c r="B123" s="151"/>
      <c r="C123" s="166" t="s">
        <v>82</v>
      </c>
      <c r="D123" s="166" t="s">
        <v>169</v>
      </c>
      <c r="E123" s="167" t="s">
        <v>843</v>
      </c>
      <c r="F123" s="168" t="s">
        <v>844</v>
      </c>
      <c r="G123" s="169" t="s">
        <v>424</v>
      </c>
      <c r="H123" s="170">
        <v>1153.5119999999999</v>
      </c>
      <c r="I123" s="171"/>
      <c r="J123" s="172">
        <f>ROUND(I123*H123,2)</f>
        <v>0</v>
      </c>
      <c r="K123" s="173"/>
      <c r="L123" s="174"/>
      <c r="M123" s="175" t="s">
        <v>1</v>
      </c>
      <c r="N123" s="176" t="s">
        <v>37</v>
      </c>
      <c r="O123" s="60"/>
      <c r="P123" s="162">
        <f>O123*H123</f>
        <v>0</v>
      </c>
      <c r="Q123" s="162">
        <v>0</v>
      </c>
      <c r="R123" s="162">
        <f>Q123*H123</f>
        <v>0</v>
      </c>
      <c r="S123" s="162">
        <v>0</v>
      </c>
      <c r="T123" s="163">
        <f>S123*H123</f>
        <v>0</v>
      </c>
      <c r="U123" s="34"/>
      <c r="V123" s="34"/>
      <c r="W123" s="34"/>
      <c r="X123" s="34"/>
      <c r="Y123" s="34"/>
      <c r="Z123" s="34"/>
      <c r="AA123" s="34"/>
      <c r="AB123" s="34"/>
      <c r="AC123" s="34"/>
      <c r="AD123" s="34"/>
      <c r="AE123" s="34"/>
      <c r="AR123" s="164" t="s">
        <v>168</v>
      </c>
      <c r="AT123" s="164" t="s">
        <v>169</v>
      </c>
      <c r="AU123" s="164" t="s">
        <v>82</v>
      </c>
      <c r="AY123" s="19" t="s">
        <v>152</v>
      </c>
      <c r="BE123" s="165">
        <f>IF(N123="základní",J123,0)</f>
        <v>0</v>
      </c>
      <c r="BF123" s="165">
        <f>IF(N123="snížená",J123,0)</f>
        <v>0</v>
      </c>
      <c r="BG123" s="165">
        <f>IF(N123="zákl. přenesená",J123,0)</f>
        <v>0</v>
      </c>
      <c r="BH123" s="165">
        <f>IF(N123="sníž. přenesená",J123,0)</f>
        <v>0</v>
      </c>
      <c r="BI123" s="165">
        <f>IF(N123="nulová",J123,0)</f>
        <v>0</v>
      </c>
      <c r="BJ123" s="19" t="s">
        <v>80</v>
      </c>
      <c r="BK123" s="165">
        <f>ROUND(I123*H123,2)</f>
        <v>0</v>
      </c>
      <c r="BL123" s="19" t="s">
        <v>159</v>
      </c>
      <c r="BM123" s="164" t="s">
        <v>159</v>
      </c>
    </row>
    <row r="124" spans="1:65" s="2" customFormat="1" ht="16.5" customHeight="1">
      <c r="A124" s="34"/>
      <c r="B124" s="151"/>
      <c r="C124" s="166" t="s">
        <v>162</v>
      </c>
      <c r="D124" s="166" t="s">
        <v>169</v>
      </c>
      <c r="E124" s="167" t="s">
        <v>845</v>
      </c>
      <c r="F124" s="168" t="s">
        <v>846</v>
      </c>
      <c r="G124" s="169" t="s">
        <v>456</v>
      </c>
      <c r="H124" s="170">
        <v>3561.9380000000001</v>
      </c>
      <c r="I124" s="171"/>
      <c r="J124" s="172">
        <f>ROUND(I124*H124,2)</f>
        <v>0</v>
      </c>
      <c r="K124" s="173"/>
      <c r="L124" s="174"/>
      <c r="M124" s="175" t="s">
        <v>1</v>
      </c>
      <c r="N124" s="176" t="s">
        <v>37</v>
      </c>
      <c r="O124" s="60"/>
      <c r="P124" s="162">
        <f>O124*H124</f>
        <v>0</v>
      </c>
      <c r="Q124" s="162">
        <v>0</v>
      </c>
      <c r="R124" s="162">
        <f>Q124*H124</f>
        <v>0</v>
      </c>
      <c r="S124" s="162">
        <v>0</v>
      </c>
      <c r="T124" s="163">
        <f>S124*H124</f>
        <v>0</v>
      </c>
      <c r="U124" s="34"/>
      <c r="V124" s="34"/>
      <c r="W124" s="34"/>
      <c r="X124" s="34"/>
      <c r="Y124" s="34"/>
      <c r="Z124" s="34"/>
      <c r="AA124" s="34"/>
      <c r="AB124" s="34"/>
      <c r="AC124" s="34"/>
      <c r="AD124" s="34"/>
      <c r="AE124" s="34"/>
      <c r="AR124" s="164" t="s">
        <v>168</v>
      </c>
      <c r="AT124" s="164" t="s">
        <v>169</v>
      </c>
      <c r="AU124" s="164" t="s">
        <v>82</v>
      </c>
      <c r="AY124" s="19" t="s">
        <v>152</v>
      </c>
      <c r="BE124" s="165">
        <f>IF(N124="základní",J124,0)</f>
        <v>0</v>
      </c>
      <c r="BF124" s="165">
        <f>IF(N124="snížená",J124,0)</f>
        <v>0</v>
      </c>
      <c r="BG124" s="165">
        <f>IF(N124="zákl. přenesená",J124,0)</f>
        <v>0</v>
      </c>
      <c r="BH124" s="165">
        <f>IF(N124="sníž. přenesená",J124,0)</f>
        <v>0</v>
      </c>
      <c r="BI124" s="165">
        <f>IF(N124="nulová",J124,0)</f>
        <v>0</v>
      </c>
      <c r="BJ124" s="19" t="s">
        <v>80</v>
      </c>
      <c r="BK124" s="165">
        <f>ROUND(I124*H124,2)</f>
        <v>0</v>
      </c>
      <c r="BL124" s="19" t="s">
        <v>159</v>
      </c>
      <c r="BM124" s="164" t="s">
        <v>173</v>
      </c>
    </row>
    <row r="125" spans="1:65" s="13" customFormat="1">
      <c r="B125" s="182"/>
      <c r="D125" s="183" t="s">
        <v>440</v>
      </c>
      <c r="E125" s="184" t="s">
        <v>1</v>
      </c>
      <c r="F125" s="185" t="s">
        <v>847</v>
      </c>
      <c r="H125" s="186">
        <v>3561.9380000000001</v>
      </c>
      <c r="I125" s="187"/>
      <c r="L125" s="182"/>
      <c r="M125" s="188"/>
      <c r="N125" s="189"/>
      <c r="O125" s="189"/>
      <c r="P125" s="189"/>
      <c r="Q125" s="189"/>
      <c r="R125" s="189"/>
      <c r="S125" s="189"/>
      <c r="T125" s="190"/>
      <c r="AT125" s="184" t="s">
        <v>440</v>
      </c>
      <c r="AU125" s="184" t="s">
        <v>82</v>
      </c>
      <c r="AV125" s="13" t="s">
        <v>82</v>
      </c>
      <c r="AW125" s="13" t="s">
        <v>29</v>
      </c>
      <c r="AX125" s="13" t="s">
        <v>72</v>
      </c>
      <c r="AY125" s="184" t="s">
        <v>152</v>
      </c>
    </row>
    <row r="126" spans="1:65" s="14" customFormat="1">
      <c r="B126" s="191"/>
      <c r="D126" s="183" t="s">
        <v>440</v>
      </c>
      <c r="E126" s="192" t="s">
        <v>1</v>
      </c>
      <c r="F126" s="193" t="s">
        <v>448</v>
      </c>
      <c r="H126" s="194">
        <v>3561.9380000000001</v>
      </c>
      <c r="I126" s="195"/>
      <c r="L126" s="191"/>
      <c r="M126" s="196"/>
      <c r="N126" s="197"/>
      <c r="O126" s="197"/>
      <c r="P126" s="197"/>
      <c r="Q126" s="197"/>
      <c r="R126" s="197"/>
      <c r="S126" s="197"/>
      <c r="T126" s="198"/>
      <c r="AT126" s="192" t="s">
        <v>440</v>
      </c>
      <c r="AU126" s="192" t="s">
        <v>82</v>
      </c>
      <c r="AV126" s="14" t="s">
        <v>159</v>
      </c>
      <c r="AW126" s="14" t="s">
        <v>29</v>
      </c>
      <c r="AX126" s="14" t="s">
        <v>80</v>
      </c>
      <c r="AY126" s="192" t="s">
        <v>152</v>
      </c>
    </row>
    <row r="127" spans="1:65" s="2" customFormat="1" ht="24.2" customHeight="1">
      <c r="A127" s="34"/>
      <c r="B127" s="151"/>
      <c r="C127" s="152" t="s">
        <v>159</v>
      </c>
      <c r="D127" s="152" t="s">
        <v>155</v>
      </c>
      <c r="E127" s="153" t="s">
        <v>848</v>
      </c>
      <c r="F127" s="154" t="s">
        <v>849</v>
      </c>
      <c r="G127" s="155" t="s">
        <v>456</v>
      </c>
      <c r="H127" s="156">
        <v>8910.4</v>
      </c>
      <c r="I127" s="157"/>
      <c r="J127" s="158">
        <f>ROUND(I127*H127,2)</f>
        <v>0</v>
      </c>
      <c r="K127" s="159"/>
      <c r="L127" s="35"/>
      <c r="M127" s="160" t="s">
        <v>1</v>
      </c>
      <c r="N127" s="161" t="s">
        <v>37</v>
      </c>
      <c r="O127" s="60"/>
      <c r="P127" s="162">
        <f>O127*H127</f>
        <v>0</v>
      </c>
      <c r="Q127" s="162">
        <v>0</v>
      </c>
      <c r="R127" s="162">
        <f>Q127*H127</f>
        <v>0</v>
      </c>
      <c r="S127" s="162">
        <v>0</v>
      </c>
      <c r="T127" s="163">
        <f>S127*H127</f>
        <v>0</v>
      </c>
      <c r="U127" s="34"/>
      <c r="V127" s="34"/>
      <c r="W127" s="34"/>
      <c r="X127" s="34"/>
      <c r="Y127" s="34"/>
      <c r="Z127" s="34"/>
      <c r="AA127" s="34"/>
      <c r="AB127" s="34"/>
      <c r="AC127" s="34"/>
      <c r="AD127" s="34"/>
      <c r="AE127" s="34"/>
      <c r="AR127" s="164" t="s">
        <v>159</v>
      </c>
      <c r="AT127" s="164" t="s">
        <v>155</v>
      </c>
      <c r="AU127" s="164" t="s">
        <v>82</v>
      </c>
      <c r="AY127" s="19" t="s">
        <v>152</v>
      </c>
      <c r="BE127" s="165">
        <f>IF(N127="základní",J127,0)</f>
        <v>0</v>
      </c>
      <c r="BF127" s="165">
        <f>IF(N127="snížená",J127,0)</f>
        <v>0</v>
      </c>
      <c r="BG127" s="165">
        <f>IF(N127="zákl. přenesená",J127,0)</f>
        <v>0</v>
      </c>
      <c r="BH127" s="165">
        <f>IF(N127="sníž. přenesená",J127,0)</f>
        <v>0</v>
      </c>
      <c r="BI127" s="165">
        <f>IF(N127="nulová",J127,0)</f>
        <v>0</v>
      </c>
      <c r="BJ127" s="19" t="s">
        <v>80</v>
      </c>
      <c r="BK127" s="165">
        <f>ROUND(I127*H127,2)</f>
        <v>0</v>
      </c>
      <c r="BL127" s="19" t="s">
        <v>159</v>
      </c>
      <c r="BM127" s="164" t="s">
        <v>168</v>
      </c>
    </row>
    <row r="128" spans="1:65" s="2" customFormat="1" ht="16.5" customHeight="1">
      <c r="A128" s="34"/>
      <c r="B128" s="151"/>
      <c r="C128" s="166" t="s">
        <v>153</v>
      </c>
      <c r="D128" s="166" t="s">
        <v>169</v>
      </c>
      <c r="E128" s="167" t="s">
        <v>850</v>
      </c>
      <c r="F128" s="168" t="s">
        <v>851</v>
      </c>
      <c r="G128" s="169" t="s">
        <v>424</v>
      </c>
      <c r="H128" s="170">
        <v>1884.5709999999999</v>
      </c>
      <c r="I128" s="171"/>
      <c r="J128" s="172">
        <f>ROUND(I128*H128,2)</f>
        <v>0</v>
      </c>
      <c r="K128" s="173"/>
      <c r="L128" s="174"/>
      <c r="M128" s="175" t="s">
        <v>1</v>
      </c>
      <c r="N128" s="176" t="s">
        <v>37</v>
      </c>
      <c r="O128" s="60"/>
      <c r="P128" s="162">
        <f>O128*H128</f>
        <v>0</v>
      </c>
      <c r="Q128" s="162">
        <v>0</v>
      </c>
      <c r="R128" s="162">
        <f>Q128*H128</f>
        <v>0</v>
      </c>
      <c r="S128" s="162">
        <v>0</v>
      </c>
      <c r="T128" s="163">
        <f>S128*H128</f>
        <v>0</v>
      </c>
      <c r="U128" s="34"/>
      <c r="V128" s="34"/>
      <c r="W128" s="34"/>
      <c r="X128" s="34"/>
      <c r="Y128" s="34"/>
      <c r="Z128" s="34"/>
      <c r="AA128" s="34"/>
      <c r="AB128" s="34"/>
      <c r="AC128" s="34"/>
      <c r="AD128" s="34"/>
      <c r="AE128" s="34"/>
      <c r="AR128" s="164" t="s">
        <v>168</v>
      </c>
      <c r="AT128" s="164" t="s">
        <v>169</v>
      </c>
      <c r="AU128" s="164" t="s">
        <v>82</v>
      </c>
      <c r="AY128" s="19" t="s">
        <v>152</v>
      </c>
      <c r="BE128" s="165">
        <f>IF(N128="základní",J128,0)</f>
        <v>0</v>
      </c>
      <c r="BF128" s="165">
        <f>IF(N128="snížená",J128,0)</f>
        <v>0</v>
      </c>
      <c r="BG128" s="165">
        <f>IF(N128="zákl. přenesená",J128,0)</f>
        <v>0</v>
      </c>
      <c r="BH128" s="165">
        <f>IF(N128="sníž. přenesená",J128,0)</f>
        <v>0</v>
      </c>
      <c r="BI128" s="165">
        <f>IF(N128="nulová",J128,0)</f>
        <v>0</v>
      </c>
      <c r="BJ128" s="19" t="s">
        <v>80</v>
      </c>
      <c r="BK128" s="165">
        <f>ROUND(I128*H128,2)</f>
        <v>0</v>
      </c>
      <c r="BL128" s="19" t="s">
        <v>159</v>
      </c>
      <c r="BM128" s="164" t="s">
        <v>190</v>
      </c>
    </row>
    <row r="129" spans="1:65" s="2" customFormat="1" ht="16.5" customHeight="1">
      <c r="A129" s="34"/>
      <c r="B129" s="151"/>
      <c r="C129" s="166" t="s">
        <v>173</v>
      </c>
      <c r="D129" s="166" t="s">
        <v>169</v>
      </c>
      <c r="E129" s="167" t="s">
        <v>852</v>
      </c>
      <c r="F129" s="168" t="s">
        <v>853</v>
      </c>
      <c r="G129" s="169" t="s">
        <v>456</v>
      </c>
      <c r="H129" s="170">
        <v>9801.44</v>
      </c>
      <c r="I129" s="171"/>
      <c r="J129" s="172">
        <f>ROUND(I129*H129,2)</f>
        <v>0</v>
      </c>
      <c r="K129" s="173"/>
      <c r="L129" s="174"/>
      <c r="M129" s="175" t="s">
        <v>1</v>
      </c>
      <c r="N129" s="176" t="s">
        <v>37</v>
      </c>
      <c r="O129" s="60"/>
      <c r="P129" s="162">
        <f>O129*H129</f>
        <v>0</v>
      </c>
      <c r="Q129" s="162">
        <v>0</v>
      </c>
      <c r="R129" s="162">
        <f>Q129*H129</f>
        <v>0</v>
      </c>
      <c r="S129" s="162">
        <v>0</v>
      </c>
      <c r="T129" s="163">
        <f>S129*H129</f>
        <v>0</v>
      </c>
      <c r="U129" s="34"/>
      <c r="V129" s="34"/>
      <c r="W129" s="34"/>
      <c r="X129" s="34"/>
      <c r="Y129" s="34"/>
      <c r="Z129" s="34"/>
      <c r="AA129" s="34"/>
      <c r="AB129" s="34"/>
      <c r="AC129" s="34"/>
      <c r="AD129" s="34"/>
      <c r="AE129" s="34"/>
      <c r="AR129" s="164" t="s">
        <v>168</v>
      </c>
      <c r="AT129" s="164" t="s">
        <v>169</v>
      </c>
      <c r="AU129" s="164" t="s">
        <v>82</v>
      </c>
      <c r="AY129" s="19" t="s">
        <v>152</v>
      </c>
      <c r="BE129" s="165">
        <f>IF(N129="základní",J129,0)</f>
        <v>0</v>
      </c>
      <c r="BF129" s="165">
        <f>IF(N129="snížená",J129,0)</f>
        <v>0</v>
      </c>
      <c r="BG129" s="165">
        <f>IF(N129="zákl. přenesená",J129,0)</f>
        <v>0</v>
      </c>
      <c r="BH129" s="165">
        <f>IF(N129="sníž. přenesená",J129,0)</f>
        <v>0</v>
      </c>
      <c r="BI129" s="165">
        <f>IF(N129="nulová",J129,0)</f>
        <v>0</v>
      </c>
      <c r="BJ129" s="19" t="s">
        <v>80</v>
      </c>
      <c r="BK129" s="165">
        <f>ROUND(I129*H129,2)</f>
        <v>0</v>
      </c>
      <c r="BL129" s="19" t="s">
        <v>159</v>
      </c>
      <c r="BM129" s="164" t="s">
        <v>199</v>
      </c>
    </row>
    <row r="130" spans="1:65" s="13" customFormat="1">
      <c r="B130" s="182"/>
      <c r="D130" s="183" t="s">
        <v>440</v>
      </c>
      <c r="E130" s="184" t="s">
        <v>1</v>
      </c>
      <c r="F130" s="185" t="s">
        <v>854</v>
      </c>
      <c r="H130" s="186">
        <v>9801.44</v>
      </c>
      <c r="I130" s="187"/>
      <c r="L130" s="182"/>
      <c r="M130" s="188"/>
      <c r="N130" s="189"/>
      <c r="O130" s="189"/>
      <c r="P130" s="189"/>
      <c r="Q130" s="189"/>
      <c r="R130" s="189"/>
      <c r="S130" s="189"/>
      <c r="T130" s="190"/>
      <c r="AT130" s="184" t="s">
        <v>440</v>
      </c>
      <c r="AU130" s="184" t="s">
        <v>82</v>
      </c>
      <c r="AV130" s="13" t="s">
        <v>82</v>
      </c>
      <c r="AW130" s="13" t="s">
        <v>29</v>
      </c>
      <c r="AX130" s="13" t="s">
        <v>72</v>
      </c>
      <c r="AY130" s="184" t="s">
        <v>152</v>
      </c>
    </row>
    <row r="131" spans="1:65" s="14" customFormat="1">
      <c r="B131" s="191"/>
      <c r="D131" s="183" t="s">
        <v>440</v>
      </c>
      <c r="E131" s="192" t="s">
        <v>1</v>
      </c>
      <c r="F131" s="193" t="s">
        <v>448</v>
      </c>
      <c r="H131" s="194">
        <v>9801.44</v>
      </c>
      <c r="I131" s="195"/>
      <c r="L131" s="191"/>
      <c r="M131" s="196"/>
      <c r="N131" s="197"/>
      <c r="O131" s="197"/>
      <c r="P131" s="197"/>
      <c r="Q131" s="197"/>
      <c r="R131" s="197"/>
      <c r="S131" s="197"/>
      <c r="T131" s="198"/>
      <c r="AT131" s="192" t="s">
        <v>440</v>
      </c>
      <c r="AU131" s="192" t="s">
        <v>82</v>
      </c>
      <c r="AV131" s="14" t="s">
        <v>159</v>
      </c>
      <c r="AW131" s="14" t="s">
        <v>29</v>
      </c>
      <c r="AX131" s="14" t="s">
        <v>80</v>
      </c>
      <c r="AY131" s="192" t="s">
        <v>152</v>
      </c>
    </row>
    <row r="132" spans="1:65" s="2" customFormat="1" ht="24.2" customHeight="1">
      <c r="A132" s="34"/>
      <c r="B132" s="151"/>
      <c r="C132" s="152" t="s">
        <v>178</v>
      </c>
      <c r="D132" s="152" t="s">
        <v>155</v>
      </c>
      <c r="E132" s="153" t="s">
        <v>855</v>
      </c>
      <c r="F132" s="154" t="s">
        <v>856</v>
      </c>
      <c r="G132" s="155" t="s">
        <v>188</v>
      </c>
      <c r="H132" s="156">
        <v>1</v>
      </c>
      <c r="I132" s="157"/>
      <c r="J132" s="158">
        <f>ROUND(I132*H132,2)</f>
        <v>0</v>
      </c>
      <c r="K132" s="159"/>
      <c r="L132" s="35"/>
      <c r="M132" s="160" t="s">
        <v>1</v>
      </c>
      <c r="N132" s="161" t="s">
        <v>37</v>
      </c>
      <c r="O132" s="60"/>
      <c r="P132" s="162">
        <f>O132*H132</f>
        <v>0</v>
      </c>
      <c r="Q132" s="162">
        <v>0</v>
      </c>
      <c r="R132" s="162">
        <f>Q132*H132</f>
        <v>0</v>
      </c>
      <c r="S132" s="162">
        <v>0</v>
      </c>
      <c r="T132" s="163">
        <f>S132*H132</f>
        <v>0</v>
      </c>
      <c r="U132" s="34"/>
      <c r="V132" s="34"/>
      <c r="W132" s="34"/>
      <c r="X132" s="34"/>
      <c r="Y132" s="34"/>
      <c r="Z132" s="34"/>
      <c r="AA132" s="34"/>
      <c r="AB132" s="34"/>
      <c r="AC132" s="34"/>
      <c r="AD132" s="34"/>
      <c r="AE132" s="34"/>
      <c r="AR132" s="164" t="s">
        <v>159</v>
      </c>
      <c r="AT132" s="164" t="s">
        <v>155</v>
      </c>
      <c r="AU132" s="164" t="s">
        <v>82</v>
      </c>
      <c r="AY132" s="19" t="s">
        <v>152</v>
      </c>
      <c r="BE132" s="165">
        <f>IF(N132="základní",J132,0)</f>
        <v>0</v>
      </c>
      <c r="BF132" s="165">
        <f>IF(N132="snížená",J132,0)</f>
        <v>0</v>
      </c>
      <c r="BG132" s="165">
        <f>IF(N132="zákl. přenesená",J132,0)</f>
        <v>0</v>
      </c>
      <c r="BH132" s="165">
        <f>IF(N132="sníž. přenesená",J132,0)</f>
        <v>0</v>
      </c>
      <c r="BI132" s="165">
        <f>IF(N132="nulová",J132,0)</f>
        <v>0</v>
      </c>
      <c r="BJ132" s="19" t="s">
        <v>80</v>
      </c>
      <c r="BK132" s="165">
        <f>ROUND(I132*H132,2)</f>
        <v>0</v>
      </c>
      <c r="BL132" s="19" t="s">
        <v>159</v>
      </c>
      <c r="BM132" s="164" t="s">
        <v>207</v>
      </c>
    </row>
    <row r="133" spans="1:65" s="2" customFormat="1" ht="16.5" customHeight="1">
      <c r="A133" s="34"/>
      <c r="B133" s="151"/>
      <c r="C133" s="166" t="s">
        <v>168</v>
      </c>
      <c r="D133" s="166" t="s">
        <v>169</v>
      </c>
      <c r="E133" s="167" t="s">
        <v>857</v>
      </c>
      <c r="F133" s="168" t="s">
        <v>858</v>
      </c>
      <c r="G133" s="169" t="s">
        <v>188</v>
      </c>
      <c r="H133" s="170">
        <v>1</v>
      </c>
      <c r="I133" s="171"/>
      <c r="J133" s="172">
        <f>ROUND(I133*H133,2)</f>
        <v>0</v>
      </c>
      <c r="K133" s="173"/>
      <c r="L133" s="174"/>
      <c r="M133" s="175" t="s">
        <v>1</v>
      </c>
      <c r="N133" s="176" t="s">
        <v>37</v>
      </c>
      <c r="O133" s="60"/>
      <c r="P133" s="162">
        <f>O133*H133</f>
        <v>0</v>
      </c>
      <c r="Q133" s="162">
        <v>0</v>
      </c>
      <c r="R133" s="162">
        <f>Q133*H133</f>
        <v>0</v>
      </c>
      <c r="S133" s="162">
        <v>0</v>
      </c>
      <c r="T133" s="163">
        <f>S133*H133</f>
        <v>0</v>
      </c>
      <c r="U133" s="34"/>
      <c r="V133" s="34"/>
      <c r="W133" s="34"/>
      <c r="X133" s="34"/>
      <c r="Y133" s="34"/>
      <c r="Z133" s="34"/>
      <c r="AA133" s="34"/>
      <c r="AB133" s="34"/>
      <c r="AC133" s="34"/>
      <c r="AD133" s="34"/>
      <c r="AE133" s="34"/>
      <c r="AR133" s="164" t="s">
        <v>168</v>
      </c>
      <c r="AT133" s="164" t="s">
        <v>169</v>
      </c>
      <c r="AU133" s="164" t="s">
        <v>82</v>
      </c>
      <c r="AY133" s="19" t="s">
        <v>152</v>
      </c>
      <c r="BE133" s="165">
        <f>IF(N133="základní",J133,0)</f>
        <v>0</v>
      </c>
      <c r="BF133" s="165">
        <f>IF(N133="snížená",J133,0)</f>
        <v>0</v>
      </c>
      <c r="BG133" s="165">
        <f>IF(N133="zákl. přenesená",J133,0)</f>
        <v>0</v>
      </c>
      <c r="BH133" s="165">
        <f>IF(N133="sníž. přenesená",J133,0)</f>
        <v>0</v>
      </c>
      <c r="BI133" s="165">
        <f>IF(N133="nulová",J133,0)</f>
        <v>0</v>
      </c>
      <c r="BJ133" s="19" t="s">
        <v>80</v>
      </c>
      <c r="BK133" s="165">
        <f>ROUND(I133*H133,2)</f>
        <v>0</v>
      </c>
      <c r="BL133" s="19" t="s">
        <v>159</v>
      </c>
      <c r="BM133" s="164" t="s">
        <v>214</v>
      </c>
    </row>
    <row r="134" spans="1:65" s="2" customFormat="1" ht="24.2" customHeight="1">
      <c r="A134" s="34"/>
      <c r="B134" s="151"/>
      <c r="C134" s="152" t="s">
        <v>185</v>
      </c>
      <c r="D134" s="152" t="s">
        <v>155</v>
      </c>
      <c r="E134" s="153" t="s">
        <v>166</v>
      </c>
      <c r="F134" s="154" t="s">
        <v>167</v>
      </c>
      <c r="G134" s="155" t="s">
        <v>158</v>
      </c>
      <c r="H134" s="156">
        <v>1226.56</v>
      </c>
      <c r="I134" s="157"/>
      <c r="J134" s="158">
        <f>ROUND(I134*H134,2)</f>
        <v>0</v>
      </c>
      <c r="K134" s="159"/>
      <c r="L134" s="35"/>
      <c r="M134" s="160" t="s">
        <v>1</v>
      </c>
      <c r="N134" s="161" t="s">
        <v>37</v>
      </c>
      <c r="O134" s="60"/>
      <c r="P134" s="162">
        <f>O134*H134</f>
        <v>0</v>
      </c>
      <c r="Q134" s="162">
        <v>0</v>
      </c>
      <c r="R134" s="162">
        <f>Q134*H134</f>
        <v>0</v>
      </c>
      <c r="S134" s="162">
        <v>0</v>
      </c>
      <c r="T134" s="163">
        <f>S134*H134</f>
        <v>0</v>
      </c>
      <c r="U134" s="34"/>
      <c r="V134" s="34"/>
      <c r="W134" s="34"/>
      <c r="X134" s="34"/>
      <c r="Y134" s="34"/>
      <c r="Z134" s="34"/>
      <c r="AA134" s="34"/>
      <c r="AB134" s="34"/>
      <c r="AC134" s="34"/>
      <c r="AD134" s="34"/>
      <c r="AE134" s="34"/>
      <c r="AR134" s="164" t="s">
        <v>159</v>
      </c>
      <c r="AT134" s="164" t="s">
        <v>155</v>
      </c>
      <c r="AU134" s="164" t="s">
        <v>82</v>
      </c>
      <c r="AY134" s="19" t="s">
        <v>152</v>
      </c>
      <c r="BE134" s="165">
        <f>IF(N134="základní",J134,0)</f>
        <v>0</v>
      </c>
      <c r="BF134" s="165">
        <f>IF(N134="snížená",J134,0)</f>
        <v>0</v>
      </c>
      <c r="BG134" s="165">
        <f>IF(N134="zákl. přenesená",J134,0)</f>
        <v>0</v>
      </c>
      <c r="BH134" s="165">
        <f>IF(N134="sníž. přenesená",J134,0)</f>
        <v>0</v>
      </c>
      <c r="BI134" s="165">
        <f>IF(N134="nulová",J134,0)</f>
        <v>0</v>
      </c>
      <c r="BJ134" s="19" t="s">
        <v>80</v>
      </c>
      <c r="BK134" s="165">
        <f>ROUND(I134*H134,2)</f>
        <v>0</v>
      </c>
      <c r="BL134" s="19" t="s">
        <v>159</v>
      </c>
      <c r="BM134" s="164" t="s">
        <v>184</v>
      </c>
    </row>
    <row r="135" spans="1:65" s="2" customFormat="1" ht="37.9" customHeight="1">
      <c r="A135" s="34"/>
      <c r="B135" s="151"/>
      <c r="C135" s="152" t="s">
        <v>190</v>
      </c>
      <c r="D135" s="152" t="s">
        <v>155</v>
      </c>
      <c r="E135" s="153" t="s">
        <v>859</v>
      </c>
      <c r="F135" s="154" t="s">
        <v>860</v>
      </c>
      <c r="G135" s="155" t="s">
        <v>158</v>
      </c>
      <c r="H135" s="156">
        <v>5435.8209999999999</v>
      </c>
      <c r="I135" s="157"/>
      <c r="J135" s="158">
        <f>ROUND(I135*H135,2)</f>
        <v>0</v>
      </c>
      <c r="K135" s="159"/>
      <c r="L135" s="35"/>
      <c r="M135" s="160" t="s">
        <v>1</v>
      </c>
      <c r="N135" s="161" t="s">
        <v>37</v>
      </c>
      <c r="O135" s="60"/>
      <c r="P135" s="162">
        <f>O135*H135</f>
        <v>0</v>
      </c>
      <c r="Q135" s="162">
        <v>0</v>
      </c>
      <c r="R135" s="162">
        <f>Q135*H135</f>
        <v>0</v>
      </c>
      <c r="S135" s="162">
        <v>0</v>
      </c>
      <c r="T135" s="163">
        <f>S135*H135</f>
        <v>0</v>
      </c>
      <c r="U135" s="34"/>
      <c r="V135" s="34"/>
      <c r="W135" s="34"/>
      <c r="X135" s="34"/>
      <c r="Y135" s="34"/>
      <c r="Z135" s="34"/>
      <c r="AA135" s="34"/>
      <c r="AB135" s="34"/>
      <c r="AC135" s="34"/>
      <c r="AD135" s="34"/>
      <c r="AE135" s="34"/>
      <c r="AR135" s="164" t="s">
        <v>159</v>
      </c>
      <c r="AT135" s="164" t="s">
        <v>155</v>
      </c>
      <c r="AU135" s="164" t="s">
        <v>82</v>
      </c>
      <c r="AY135" s="19" t="s">
        <v>152</v>
      </c>
      <c r="BE135" s="165">
        <f>IF(N135="základní",J135,0)</f>
        <v>0</v>
      </c>
      <c r="BF135" s="165">
        <f>IF(N135="snížená",J135,0)</f>
        <v>0</v>
      </c>
      <c r="BG135" s="165">
        <f>IF(N135="zákl. přenesená",J135,0)</f>
        <v>0</v>
      </c>
      <c r="BH135" s="165">
        <f>IF(N135="sníž. přenesená",J135,0)</f>
        <v>0</v>
      </c>
      <c r="BI135" s="165">
        <f>IF(N135="nulová",J135,0)</f>
        <v>0</v>
      </c>
      <c r="BJ135" s="19" t="s">
        <v>80</v>
      </c>
      <c r="BK135" s="165">
        <f>ROUND(I135*H135,2)</f>
        <v>0</v>
      </c>
      <c r="BL135" s="19" t="s">
        <v>159</v>
      </c>
      <c r="BM135" s="164" t="s">
        <v>189</v>
      </c>
    </row>
    <row r="136" spans="1:65" s="2" customFormat="1" ht="24.2" customHeight="1">
      <c r="A136" s="34"/>
      <c r="B136" s="151"/>
      <c r="C136" s="152" t="s">
        <v>195</v>
      </c>
      <c r="D136" s="152" t="s">
        <v>155</v>
      </c>
      <c r="E136" s="153" t="s">
        <v>861</v>
      </c>
      <c r="F136" s="154" t="s">
        <v>862</v>
      </c>
      <c r="G136" s="155" t="s">
        <v>456</v>
      </c>
      <c r="H136" s="156">
        <v>10904.539000000001</v>
      </c>
      <c r="I136" s="157"/>
      <c r="J136" s="158">
        <f>ROUND(I136*H136,2)</f>
        <v>0</v>
      </c>
      <c r="K136" s="159"/>
      <c r="L136" s="35"/>
      <c r="M136" s="160" t="s">
        <v>1</v>
      </c>
      <c r="N136" s="161" t="s">
        <v>37</v>
      </c>
      <c r="O136" s="60"/>
      <c r="P136" s="162">
        <f>O136*H136</f>
        <v>0</v>
      </c>
      <c r="Q136" s="162">
        <v>0</v>
      </c>
      <c r="R136" s="162">
        <f>Q136*H136</f>
        <v>0</v>
      </c>
      <c r="S136" s="162">
        <v>0</v>
      </c>
      <c r="T136" s="163">
        <f>S136*H136</f>
        <v>0</v>
      </c>
      <c r="U136" s="34"/>
      <c r="V136" s="34"/>
      <c r="W136" s="34"/>
      <c r="X136" s="34"/>
      <c r="Y136" s="34"/>
      <c r="Z136" s="34"/>
      <c r="AA136" s="34"/>
      <c r="AB136" s="34"/>
      <c r="AC136" s="34"/>
      <c r="AD136" s="34"/>
      <c r="AE136" s="34"/>
      <c r="AR136" s="164" t="s">
        <v>159</v>
      </c>
      <c r="AT136" s="164" t="s">
        <v>155</v>
      </c>
      <c r="AU136" s="164" t="s">
        <v>82</v>
      </c>
      <c r="AY136" s="19" t="s">
        <v>152</v>
      </c>
      <c r="BE136" s="165">
        <f>IF(N136="základní",J136,0)</f>
        <v>0</v>
      </c>
      <c r="BF136" s="165">
        <f>IF(N136="snížená",J136,0)</f>
        <v>0</v>
      </c>
      <c r="BG136" s="165">
        <f>IF(N136="zákl. přenesená",J136,0)</f>
        <v>0</v>
      </c>
      <c r="BH136" s="165">
        <f>IF(N136="sníž. přenesená",J136,0)</f>
        <v>0</v>
      </c>
      <c r="BI136" s="165">
        <f>IF(N136="nulová",J136,0)</f>
        <v>0</v>
      </c>
      <c r="BJ136" s="19" t="s">
        <v>80</v>
      </c>
      <c r="BK136" s="165">
        <f>ROUND(I136*H136,2)</f>
        <v>0</v>
      </c>
      <c r="BL136" s="19" t="s">
        <v>159</v>
      </c>
      <c r="BM136" s="164" t="s">
        <v>236</v>
      </c>
    </row>
    <row r="137" spans="1:65" s="12" customFormat="1" ht="25.9" customHeight="1">
      <c r="B137" s="138"/>
      <c r="D137" s="139" t="s">
        <v>71</v>
      </c>
      <c r="E137" s="140" t="s">
        <v>407</v>
      </c>
      <c r="F137" s="140" t="s">
        <v>408</v>
      </c>
      <c r="I137" s="141"/>
      <c r="J137" s="142">
        <f>BK137</f>
        <v>0</v>
      </c>
      <c r="L137" s="138"/>
      <c r="M137" s="143"/>
      <c r="N137" s="144"/>
      <c r="O137" s="144"/>
      <c r="P137" s="145">
        <f>SUM(P138:P156)</f>
        <v>0</v>
      </c>
      <c r="Q137" s="144"/>
      <c r="R137" s="145">
        <f>SUM(R138:R156)</f>
        <v>0</v>
      </c>
      <c r="S137" s="144"/>
      <c r="T137" s="146">
        <f>SUM(T138:T156)</f>
        <v>0</v>
      </c>
      <c r="AR137" s="139" t="s">
        <v>159</v>
      </c>
      <c r="AT137" s="147" t="s">
        <v>71</v>
      </c>
      <c r="AU137" s="147" t="s">
        <v>72</v>
      </c>
      <c r="AY137" s="139" t="s">
        <v>152</v>
      </c>
      <c r="BK137" s="148">
        <f>SUM(BK138:BK156)</f>
        <v>0</v>
      </c>
    </row>
    <row r="138" spans="1:65" s="2" customFormat="1" ht="55.5" customHeight="1">
      <c r="A138" s="34"/>
      <c r="B138" s="151"/>
      <c r="C138" s="152" t="s">
        <v>199</v>
      </c>
      <c r="D138" s="152" t="s">
        <v>155</v>
      </c>
      <c r="E138" s="153" t="s">
        <v>427</v>
      </c>
      <c r="F138" s="154" t="s">
        <v>428</v>
      </c>
      <c r="G138" s="155" t="s">
        <v>424</v>
      </c>
      <c r="H138" s="156">
        <v>10871.642</v>
      </c>
      <c r="I138" s="157"/>
      <c r="J138" s="158">
        <f>ROUND(I138*H138,2)</f>
        <v>0</v>
      </c>
      <c r="K138" s="159"/>
      <c r="L138" s="35"/>
      <c r="M138" s="160" t="s">
        <v>1</v>
      </c>
      <c r="N138" s="161" t="s">
        <v>37</v>
      </c>
      <c r="O138" s="60"/>
      <c r="P138" s="162">
        <f>O138*H138</f>
        <v>0</v>
      </c>
      <c r="Q138" s="162">
        <v>0</v>
      </c>
      <c r="R138" s="162">
        <f>Q138*H138</f>
        <v>0</v>
      </c>
      <c r="S138" s="162">
        <v>0</v>
      </c>
      <c r="T138" s="163">
        <f>S138*H138</f>
        <v>0</v>
      </c>
      <c r="U138" s="34"/>
      <c r="V138" s="34"/>
      <c r="W138" s="34"/>
      <c r="X138" s="34"/>
      <c r="Y138" s="34"/>
      <c r="Z138" s="34"/>
      <c r="AA138" s="34"/>
      <c r="AB138" s="34"/>
      <c r="AC138" s="34"/>
      <c r="AD138" s="34"/>
      <c r="AE138" s="34"/>
      <c r="AR138" s="164" t="s">
        <v>755</v>
      </c>
      <c r="AT138" s="164" t="s">
        <v>155</v>
      </c>
      <c r="AU138" s="164" t="s">
        <v>80</v>
      </c>
      <c r="AY138" s="19" t="s">
        <v>152</v>
      </c>
      <c r="BE138" s="165">
        <f>IF(N138="základní",J138,0)</f>
        <v>0</v>
      </c>
      <c r="BF138" s="165">
        <f>IF(N138="snížená",J138,0)</f>
        <v>0</v>
      </c>
      <c r="BG138" s="165">
        <f>IF(N138="zákl. přenesená",J138,0)</f>
        <v>0</v>
      </c>
      <c r="BH138" s="165">
        <f>IF(N138="sníž. přenesená",J138,0)</f>
        <v>0</v>
      </c>
      <c r="BI138" s="165">
        <f>IF(N138="nulová",J138,0)</f>
        <v>0</v>
      </c>
      <c r="BJ138" s="19" t="s">
        <v>80</v>
      </c>
      <c r="BK138" s="165">
        <f>ROUND(I138*H138,2)</f>
        <v>0</v>
      </c>
      <c r="BL138" s="19" t="s">
        <v>755</v>
      </c>
      <c r="BM138" s="164" t="s">
        <v>244</v>
      </c>
    </row>
    <row r="139" spans="1:65" s="13" customFormat="1">
      <c r="B139" s="182"/>
      <c r="D139" s="183" t="s">
        <v>440</v>
      </c>
      <c r="E139" s="184" t="s">
        <v>1</v>
      </c>
      <c r="F139" s="185" t="s">
        <v>863</v>
      </c>
      <c r="H139" s="186">
        <v>10871.642</v>
      </c>
      <c r="I139" s="187"/>
      <c r="L139" s="182"/>
      <c r="M139" s="188"/>
      <c r="N139" s="189"/>
      <c r="O139" s="189"/>
      <c r="P139" s="189"/>
      <c r="Q139" s="189"/>
      <c r="R139" s="189"/>
      <c r="S139" s="189"/>
      <c r="T139" s="190"/>
      <c r="AT139" s="184" t="s">
        <v>440</v>
      </c>
      <c r="AU139" s="184" t="s">
        <v>80</v>
      </c>
      <c r="AV139" s="13" t="s">
        <v>82</v>
      </c>
      <c r="AW139" s="13" t="s">
        <v>29</v>
      </c>
      <c r="AX139" s="13" t="s">
        <v>72</v>
      </c>
      <c r="AY139" s="184" t="s">
        <v>152</v>
      </c>
    </row>
    <row r="140" spans="1:65" s="14" customFormat="1">
      <c r="B140" s="191"/>
      <c r="D140" s="183" t="s">
        <v>440</v>
      </c>
      <c r="E140" s="192" t="s">
        <v>1</v>
      </c>
      <c r="F140" s="193" t="s">
        <v>448</v>
      </c>
      <c r="H140" s="194">
        <v>10871.642</v>
      </c>
      <c r="I140" s="195"/>
      <c r="L140" s="191"/>
      <c r="M140" s="196"/>
      <c r="N140" s="197"/>
      <c r="O140" s="197"/>
      <c r="P140" s="197"/>
      <c r="Q140" s="197"/>
      <c r="R140" s="197"/>
      <c r="S140" s="197"/>
      <c r="T140" s="198"/>
      <c r="AT140" s="192" t="s">
        <v>440</v>
      </c>
      <c r="AU140" s="192" t="s">
        <v>80</v>
      </c>
      <c r="AV140" s="14" t="s">
        <v>159</v>
      </c>
      <c r="AW140" s="14" t="s">
        <v>29</v>
      </c>
      <c r="AX140" s="14" t="s">
        <v>80</v>
      </c>
      <c r="AY140" s="192" t="s">
        <v>152</v>
      </c>
    </row>
    <row r="141" spans="1:65" s="2" customFormat="1" ht="62.65" customHeight="1">
      <c r="A141" s="34"/>
      <c r="B141" s="151"/>
      <c r="C141" s="152" t="s">
        <v>203</v>
      </c>
      <c r="D141" s="152" t="s">
        <v>155</v>
      </c>
      <c r="E141" s="153" t="s">
        <v>864</v>
      </c>
      <c r="F141" s="154" t="s">
        <v>865</v>
      </c>
      <c r="G141" s="155" t="s">
        <v>424</v>
      </c>
      <c r="H141" s="156">
        <v>5.5</v>
      </c>
      <c r="I141" s="157"/>
      <c r="J141" s="158">
        <f>ROUND(I141*H141,2)</f>
        <v>0</v>
      </c>
      <c r="K141" s="159"/>
      <c r="L141" s="35"/>
      <c r="M141" s="160" t="s">
        <v>1</v>
      </c>
      <c r="N141" s="161" t="s">
        <v>37</v>
      </c>
      <c r="O141" s="60"/>
      <c r="P141" s="162">
        <f>O141*H141</f>
        <v>0</v>
      </c>
      <c r="Q141" s="162">
        <v>0</v>
      </c>
      <c r="R141" s="162">
        <f>Q141*H141</f>
        <v>0</v>
      </c>
      <c r="S141" s="162">
        <v>0</v>
      </c>
      <c r="T141" s="163">
        <f>S141*H141</f>
        <v>0</v>
      </c>
      <c r="U141" s="34"/>
      <c r="V141" s="34"/>
      <c r="W141" s="34"/>
      <c r="X141" s="34"/>
      <c r="Y141" s="34"/>
      <c r="Z141" s="34"/>
      <c r="AA141" s="34"/>
      <c r="AB141" s="34"/>
      <c r="AC141" s="34"/>
      <c r="AD141" s="34"/>
      <c r="AE141" s="34"/>
      <c r="AR141" s="164" t="s">
        <v>755</v>
      </c>
      <c r="AT141" s="164" t="s">
        <v>155</v>
      </c>
      <c r="AU141" s="164" t="s">
        <v>80</v>
      </c>
      <c r="AY141" s="19" t="s">
        <v>152</v>
      </c>
      <c r="BE141" s="165">
        <f>IF(N141="základní",J141,0)</f>
        <v>0</v>
      </c>
      <c r="BF141" s="165">
        <f>IF(N141="snížená",J141,0)</f>
        <v>0</v>
      </c>
      <c r="BG141" s="165">
        <f>IF(N141="zákl. přenesená",J141,0)</f>
        <v>0</v>
      </c>
      <c r="BH141" s="165">
        <f>IF(N141="sníž. přenesená",J141,0)</f>
        <v>0</v>
      </c>
      <c r="BI141" s="165">
        <f>IF(N141="nulová",J141,0)</f>
        <v>0</v>
      </c>
      <c r="BJ141" s="19" t="s">
        <v>80</v>
      </c>
      <c r="BK141" s="165">
        <f>ROUND(I141*H141,2)</f>
        <v>0</v>
      </c>
      <c r="BL141" s="19" t="s">
        <v>755</v>
      </c>
      <c r="BM141" s="164" t="s">
        <v>202</v>
      </c>
    </row>
    <row r="142" spans="1:65" s="13" customFormat="1">
      <c r="B142" s="182"/>
      <c r="D142" s="183" t="s">
        <v>440</v>
      </c>
      <c r="E142" s="184" t="s">
        <v>1</v>
      </c>
      <c r="F142" s="185" t="s">
        <v>866</v>
      </c>
      <c r="H142" s="186">
        <v>5.5</v>
      </c>
      <c r="I142" s="187"/>
      <c r="L142" s="182"/>
      <c r="M142" s="188"/>
      <c r="N142" s="189"/>
      <c r="O142" s="189"/>
      <c r="P142" s="189"/>
      <c r="Q142" s="189"/>
      <c r="R142" s="189"/>
      <c r="S142" s="189"/>
      <c r="T142" s="190"/>
      <c r="AT142" s="184" t="s">
        <v>440</v>
      </c>
      <c r="AU142" s="184" t="s">
        <v>80</v>
      </c>
      <c r="AV142" s="13" t="s">
        <v>82</v>
      </c>
      <c r="AW142" s="13" t="s">
        <v>29</v>
      </c>
      <c r="AX142" s="13" t="s">
        <v>72</v>
      </c>
      <c r="AY142" s="184" t="s">
        <v>152</v>
      </c>
    </row>
    <row r="143" spans="1:65" s="14" customFormat="1">
      <c r="B143" s="191"/>
      <c r="D143" s="183" t="s">
        <v>440</v>
      </c>
      <c r="E143" s="192" t="s">
        <v>1</v>
      </c>
      <c r="F143" s="193" t="s">
        <v>448</v>
      </c>
      <c r="H143" s="194">
        <v>5.5</v>
      </c>
      <c r="I143" s="195"/>
      <c r="L143" s="191"/>
      <c r="M143" s="196"/>
      <c r="N143" s="197"/>
      <c r="O143" s="197"/>
      <c r="P143" s="197"/>
      <c r="Q143" s="197"/>
      <c r="R143" s="197"/>
      <c r="S143" s="197"/>
      <c r="T143" s="198"/>
      <c r="AT143" s="192" t="s">
        <v>440</v>
      </c>
      <c r="AU143" s="192" t="s">
        <v>80</v>
      </c>
      <c r="AV143" s="14" t="s">
        <v>159</v>
      </c>
      <c r="AW143" s="14" t="s">
        <v>29</v>
      </c>
      <c r="AX143" s="14" t="s">
        <v>80</v>
      </c>
      <c r="AY143" s="192" t="s">
        <v>152</v>
      </c>
    </row>
    <row r="144" spans="1:65" s="2" customFormat="1" ht="78" customHeight="1">
      <c r="A144" s="34"/>
      <c r="B144" s="151"/>
      <c r="C144" s="152" t="s">
        <v>207</v>
      </c>
      <c r="D144" s="152" t="s">
        <v>155</v>
      </c>
      <c r="E144" s="153" t="s">
        <v>792</v>
      </c>
      <c r="F144" s="154" t="s">
        <v>793</v>
      </c>
      <c r="G144" s="155" t="s">
        <v>424</v>
      </c>
      <c r="H144" s="156">
        <v>3082.6770000000001</v>
      </c>
      <c r="I144" s="157"/>
      <c r="J144" s="158">
        <f>ROUND(I144*H144,2)</f>
        <v>0</v>
      </c>
      <c r="K144" s="159"/>
      <c r="L144" s="35"/>
      <c r="M144" s="160" t="s">
        <v>1</v>
      </c>
      <c r="N144" s="161" t="s">
        <v>37</v>
      </c>
      <c r="O144" s="60"/>
      <c r="P144" s="162">
        <f>O144*H144</f>
        <v>0</v>
      </c>
      <c r="Q144" s="162">
        <v>0</v>
      </c>
      <c r="R144" s="162">
        <f>Q144*H144</f>
        <v>0</v>
      </c>
      <c r="S144" s="162">
        <v>0</v>
      </c>
      <c r="T144" s="163">
        <f>S144*H144</f>
        <v>0</v>
      </c>
      <c r="U144" s="34"/>
      <c r="V144" s="34"/>
      <c r="W144" s="34"/>
      <c r="X144" s="34"/>
      <c r="Y144" s="34"/>
      <c r="Z144" s="34"/>
      <c r="AA144" s="34"/>
      <c r="AB144" s="34"/>
      <c r="AC144" s="34"/>
      <c r="AD144" s="34"/>
      <c r="AE144" s="34"/>
      <c r="AR144" s="164" t="s">
        <v>755</v>
      </c>
      <c r="AT144" s="164" t="s">
        <v>155</v>
      </c>
      <c r="AU144" s="164" t="s">
        <v>80</v>
      </c>
      <c r="AY144" s="19" t="s">
        <v>152</v>
      </c>
      <c r="BE144" s="165">
        <f>IF(N144="základní",J144,0)</f>
        <v>0</v>
      </c>
      <c r="BF144" s="165">
        <f>IF(N144="snížená",J144,0)</f>
        <v>0</v>
      </c>
      <c r="BG144" s="165">
        <f>IF(N144="zákl. přenesená",J144,0)</f>
        <v>0</v>
      </c>
      <c r="BH144" s="165">
        <f>IF(N144="sníž. přenesená",J144,0)</f>
        <v>0</v>
      </c>
      <c r="BI144" s="165">
        <f>IF(N144="nulová",J144,0)</f>
        <v>0</v>
      </c>
      <c r="BJ144" s="19" t="s">
        <v>80</v>
      </c>
      <c r="BK144" s="165">
        <f>ROUND(I144*H144,2)</f>
        <v>0</v>
      </c>
      <c r="BL144" s="19" t="s">
        <v>755</v>
      </c>
      <c r="BM144" s="164" t="s">
        <v>206</v>
      </c>
    </row>
    <row r="145" spans="1:65" s="13" customFormat="1">
      <c r="B145" s="182"/>
      <c r="D145" s="183" t="s">
        <v>440</v>
      </c>
      <c r="E145" s="184" t="s">
        <v>1</v>
      </c>
      <c r="F145" s="185" t="s">
        <v>867</v>
      </c>
      <c r="H145" s="186">
        <v>1198.106</v>
      </c>
      <c r="I145" s="187"/>
      <c r="L145" s="182"/>
      <c r="M145" s="188"/>
      <c r="N145" s="189"/>
      <c r="O145" s="189"/>
      <c r="P145" s="189"/>
      <c r="Q145" s="189"/>
      <c r="R145" s="189"/>
      <c r="S145" s="189"/>
      <c r="T145" s="190"/>
      <c r="AT145" s="184" t="s">
        <v>440</v>
      </c>
      <c r="AU145" s="184" t="s">
        <v>80</v>
      </c>
      <c r="AV145" s="13" t="s">
        <v>82</v>
      </c>
      <c r="AW145" s="13" t="s">
        <v>29</v>
      </c>
      <c r="AX145" s="13" t="s">
        <v>72</v>
      </c>
      <c r="AY145" s="184" t="s">
        <v>152</v>
      </c>
    </row>
    <row r="146" spans="1:65" s="13" customFormat="1">
      <c r="B146" s="182"/>
      <c r="D146" s="183" t="s">
        <v>440</v>
      </c>
      <c r="E146" s="184" t="s">
        <v>1</v>
      </c>
      <c r="F146" s="185" t="s">
        <v>868</v>
      </c>
      <c r="H146" s="186">
        <v>1884.5709999999999</v>
      </c>
      <c r="I146" s="187"/>
      <c r="L146" s="182"/>
      <c r="M146" s="188"/>
      <c r="N146" s="189"/>
      <c r="O146" s="189"/>
      <c r="P146" s="189"/>
      <c r="Q146" s="189"/>
      <c r="R146" s="189"/>
      <c r="S146" s="189"/>
      <c r="T146" s="190"/>
      <c r="AT146" s="184" t="s">
        <v>440</v>
      </c>
      <c r="AU146" s="184" t="s">
        <v>80</v>
      </c>
      <c r="AV146" s="13" t="s">
        <v>82</v>
      </c>
      <c r="AW146" s="13" t="s">
        <v>29</v>
      </c>
      <c r="AX146" s="13" t="s">
        <v>72</v>
      </c>
      <c r="AY146" s="184" t="s">
        <v>152</v>
      </c>
    </row>
    <row r="147" spans="1:65" s="14" customFormat="1">
      <c r="B147" s="191"/>
      <c r="D147" s="183" t="s">
        <v>440</v>
      </c>
      <c r="E147" s="192" t="s">
        <v>1</v>
      </c>
      <c r="F147" s="193" t="s">
        <v>448</v>
      </c>
      <c r="H147" s="194">
        <v>3082.6769999999997</v>
      </c>
      <c r="I147" s="195"/>
      <c r="L147" s="191"/>
      <c r="M147" s="196"/>
      <c r="N147" s="197"/>
      <c r="O147" s="197"/>
      <c r="P147" s="197"/>
      <c r="Q147" s="197"/>
      <c r="R147" s="197"/>
      <c r="S147" s="197"/>
      <c r="T147" s="198"/>
      <c r="AT147" s="192" t="s">
        <v>440</v>
      </c>
      <c r="AU147" s="192" t="s">
        <v>80</v>
      </c>
      <c r="AV147" s="14" t="s">
        <v>159</v>
      </c>
      <c r="AW147" s="14" t="s">
        <v>29</v>
      </c>
      <c r="AX147" s="14" t="s">
        <v>80</v>
      </c>
      <c r="AY147" s="192" t="s">
        <v>152</v>
      </c>
    </row>
    <row r="148" spans="1:65" s="2" customFormat="1" ht="78" customHeight="1">
      <c r="A148" s="34"/>
      <c r="B148" s="151"/>
      <c r="C148" s="152" t="s">
        <v>8</v>
      </c>
      <c r="D148" s="152" t="s">
        <v>155</v>
      </c>
      <c r="E148" s="153" t="s">
        <v>869</v>
      </c>
      <c r="F148" s="154" t="s">
        <v>870</v>
      </c>
      <c r="G148" s="155" t="s">
        <v>424</v>
      </c>
      <c r="H148" s="156">
        <v>4.633</v>
      </c>
      <c r="I148" s="157"/>
      <c r="J148" s="158">
        <f>ROUND(I148*H148,2)</f>
        <v>0</v>
      </c>
      <c r="K148" s="159"/>
      <c r="L148" s="35"/>
      <c r="M148" s="160" t="s">
        <v>1</v>
      </c>
      <c r="N148" s="161" t="s">
        <v>37</v>
      </c>
      <c r="O148" s="60"/>
      <c r="P148" s="162">
        <f>O148*H148</f>
        <v>0</v>
      </c>
      <c r="Q148" s="162">
        <v>0</v>
      </c>
      <c r="R148" s="162">
        <f>Q148*H148</f>
        <v>0</v>
      </c>
      <c r="S148" s="162">
        <v>0</v>
      </c>
      <c r="T148" s="163">
        <f>S148*H148</f>
        <v>0</v>
      </c>
      <c r="U148" s="34"/>
      <c r="V148" s="34"/>
      <c r="W148" s="34"/>
      <c r="X148" s="34"/>
      <c r="Y148" s="34"/>
      <c r="Z148" s="34"/>
      <c r="AA148" s="34"/>
      <c r="AB148" s="34"/>
      <c r="AC148" s="34"/>
      <c r="AD148" s="34"/>
      <c r="AE148" s="34"/>
      <c r="AR148" s="164" t="s">
        <v>755</v>
      </c>
      <c r="AT148" s="164" t="s">
        <v>155</v>
      </c>
      <c r="AU148" s="164" t="s">
        <v>80</v>
      </c>
      <c r="AY148" s="19" t="s">
        <v>152</v>
      </c>
      <c r="BE148" s="165">
        <f>IF(N148="základní",J148,0)</f>
        <v>0</v>
      </c>
      <c r="BF148" s="165">
        <f>IF(N148="snížená",J148,0)</f>
        <v>0</v>
      </c>
      <c r="BG148" s="165">
        <f>IF(N148="zákl. přenesená",J148,0)</f>
        <v>0</v>
      </c>
      <c r="BH148" s="165">
        <f>IF(N148="sníž. přenesená",J148,0)</f>
        <v>0</v>
      </c>
      <c r="BI148" s="165">
        <f>IF(N148="nulová",J148,0)</f>
        <v>0</v>
      </c>
      <c r="BJ148" s="19" t="s">
        <v>80</v>
      </c>
      <c r="BK148" s="165">
        <f>ROUND(I148*H148,2)</f>
        <v>0</v>
      </c>
      <c r="BL148" s="19" t="s">
        <v>755</v>
      </c>
      <c r="BM148" s="164" t="s">
        <v>266</v>
      </c>
    </row>
    <row r="149" spans="1:65" s="13" customFormat="1">
      <c r="B149" s="182"/>
      <c r="D149" s="183" t="s">
        <v>440</v>
      </c>
      <c r="E149" s="184" t="s">
        <v>1</v>
      </c>
      <c r="F149" s="185" t="s">
        <v>871</v>
      </c>
      <c r="H149" s="186">
        <v>4.633</v>
      </c>
      <c r="I149" s="187"/>
      <c r="L149" s="182"/>
      <c r="M149" s="188"/>
      <c r="N149" s="189"/>
      <c r="O149" s="189"/>
      <c r="P149" s="189"/>
      <c r="Q149" s="189"/>
      <c r="R149" s="189"/>
      <c r="S149" s="189"/>
      <c r="T149" s="190"/>
      <c r="AT149" s="184" t="s">
        <v>440</v>
      </c>
      <c r="AU149" s="184" t="s">
        <v>80</v>
      </c>
      <c r="AV149" s="13" t="s">
        <v>82</v>
      </c>
      <c r="AW149" s="13" t="s">
        <v>29</v>
      </c>
      <c r="AX149" s="13" t="s">
        <v>72</v>
      </c>
      <c r="AY149" s="184" t="s">
        <v>152</v>
      </c>
    </row>
    <row r="150" spans="1:65" s="14" customFormat="1">
      <c r="B150" s="191"/>
      <c r="D150" s="183" t="s">
        <v>440</v>
      </c>
      <c r="E150" s="192" t="s">
        <v>1</v>
      </c>
      <c r="F150" s="193" t="s">
        <v>448</v>
      </c>
      <c r="H150" s="194">
        <v>4.633</v>
      </c>
      <c r="I150" s="195"/>
      <c r="L150" s="191"/>
      <c r="M150" s="196"/>
      <c r="N150" s="197"/>
      <c r="O150" s="197"/>
      <c r="P150" s="197"/>
      <c r="Q150" s="197"/>
      <c r="R150" s="197"/>
      <c r="S150" s="197"/>
      <c r="T150" s="198"/>
      <c r="AT150" s="192" t="s">
        <v>440</v>
      </c>
      <c r="AU150" s="192" t="s">
        <v>80</v>
      </c>
      <c r="AV150" s="14" t="s">
        <v>159</v>
      </c>
      <c r="AW150" s="14" t="s">
        <v>29</v>
      </c>
      <c r="AX150" s="14" t="s">
        <v>80</v>
      </c>
      <c r="AY150" s="192" t="s">
        <v>152</v>
      </c>
    </row>
    <row r="151" spans="1:65" s="2" customFormat="1" ht="44.25" customHeight="1">
      <c r="A151" s="34"/>
      <c r="B151" s="151"/>
      <c r="C151" s="152" t="s">
        <v>214</v>
      </c>
      <c r="D151" s="152" t="s">
        <v>155</v>
      </c>
      <c r="E151" s="153" t="s">
        <v>872</v>
      </c>
      <c r="F151" s="154" t="s">
        <v>873</v>
      </c>
      <c r="G151" s="155" t="s">
        <v>188</v>
      </c>
      <c r="H151" s="156">
        <v>1</v>
      </c>
      <c r="I151" s="157"/>
      <c r="J151" s="158">
        <f>ROUND(I151*H151,2)</f>
        <v>0</v>
      </c>
      <c r="K151" s="159"/>
      <c r="L151" s="35"/>
      <c r="M151" s="160" t="s">
        <v>1</v>
      </c>
      <c r="N151" s="161" t="s">
        <v>37</v>
      </c>
      <c r="O151" s="60"/>
      <c r="P151" s="162">
        <f>O151*H151</f>
        <v>0</v>
      </c>
      <c r="Q151" s="162">
        <v>0</v>
      </c>
      <c r="R151" s="162">
        <f>Q151*H151</f>
        <v>0</v>
      </c>
      <c r="S151" s="162">
        <v>0</v>
      </c>
      <c r="T151" s="163">
        <f>S151*H151</f>
        <v>0</v>
      </c>
      <c r="U151" s="34"/>
      <c r="V151" s="34"/>
      <c r="W151" s="34"/>
      <c r="X151" s="34"/>
      <c r="Y151" s="34"/>
      <c r="Z151" s="34"/>
      <c r="AA151" s="34"/>
      <c r="AB151" s="34"/>
      <c r="AC151" s="34"/>
      <c r="AD151" s="34"/>
      <c r="AE151" s="34"/>
      <c r="AR151" s="164" t="s">
        <v>755</v>
      </c>
      <c r="AT151" s="164" t="s">
        <v>155</v>
      </c>
      <c r="AU151" s="164" t="s">
        <v>80</v>
      </c>
      <c r="AY151" s="19" t="s">
        <v>152</v>
      </c>
      <c r="BE151" s="165">
        <f>IF(N151="základní",J151,0)</f>
        <v>0</v>
      </c>
      <c r="BF151" s="165">
        <f>IF(N151="snížená",J151,0)</f>
        <v>0</v>
      </c>
      <c r="BG151" s="165">
        <f>IF(N151="zákl. přenesená",J151,0)</f>
        <v>0</v>
      </c>
      <c r="BH151" s="165">
        <f>IF(N151="sníž. přenesená",J151,0)</f>
        <v>0</v>
      </c>
      <c r="BI151" s="165">
        <f>IF(N151="nulová",J151,0)</f>
        <v>0</v>
      </c>
      <c r="BJ151" s="19" t="s">
        <v>80</v>
      </c>
      <c r="BK151" s="165">
        <f>ROUND(I151*H151,2)</f>
        <v>0</v>
      </c>
      <c r="BL151" s="19" t="s">
        <v>755</v>
      </c>
      <c r="BM151" s="164" t="s">
        <v>213</v>
      </c>
    </row>
    <row r="152" spans="1:65" s="13" customFormat="1">
      <c r="B152" s="182"/>
      <c r="D152" s="183" t="s">
        <v>440</v>
      </c>
      <c r="E152" s="184" t="s">
        <v>1</v>
      </c>
      <c r="F152" s="185" t="s">
        <v>874</v>
      </c>
      <c r="H152" s="186">
        <v>1</v>
      </c>
      <c r="I152" s="187"/>
      <c r="L152" s="182"/>
      <c r="M152" s="188"/>
      <c r="N152" s="189"/>
      <c r="O152" s="189"/>
      <c r="P152" s="189"/>
      <c r="Q152" s="189"/>
      <c r="R152" s="189"/>
      <c r="S152" s="189"/>
      <c r="T152" s="190"/>
      <c r="AT152" s="184" t="s">
        <v>440</v>
      </c>
      <c r="AU152" s="184" t="s">
        <v>80</v>
      </c>
      <c r="AV152" s="13" t="s">
        <v>82</v>
      </c>
      <c r="AW152" s="13" t="s">
        <v>29</v>
      </c>
      <c r="AX152" s="13" t="s">
        <v>72</v>
      </c>
      <c r="AY152" s="184" t="s">
        <v>152</v>
      </c>
    </row>
    <row r="153" spans="1:65" s="14" customFormat="1">
      <c r="B153" s="191"/>
      <c r="D153" s="183" t="s">
        <v>440</v>
      </c>
      <c r="E153" s="192" t="s">
        <v>1</v>
      </c>
      <c r="F153" s="193" t="s">
        <v>448</v>
      </c>
      <c r="H153" s="194">
        <v>1</v>
      </c>
      <c r="I153" s="195"/>
      <c r="L153" s="191"/>
      <c r="M153" s="196"/>
      <c r="N153" s="197"/>
      <c r="O153" s="197"/>
      <c r="P153" s="197"/>
      <c r="Q153" s="197"/>
      <c r="R153" s="197"/>
      <c r="S153" s="197"/>
      <c r="T153" s="198"/>
      <c r="AT153" s="192" t="s">
        <v>440</v>
      </c>
      <c r="AU153" s="192" t="s">
        <v>80</v>
      </c>
      <c r="AV153" s="14" t="s">
        <v>159</v>
      </c>
      <c r="AW153" s="14" t="s">
        <v>29</v>
      </c>
      <c r="AX153" s="14" t="s">
        <v>80</v>
      </c>
      <c r="AY153" s="192" t="s">
        <v>152</v>
      </c>
    </row>
    <row r="154" spans="1:65" s="2" customFormat="1" ht="49.15" customHeight="1">
      <c r="A154" s="34"/>
      <c r="B154" s="151"/>
      <c r="C154" s="152" t="s">
        <v>218</v>
      </c>
      <c r="D154" s="152" t="s">
        <v>155</v>
      </c>
      <c r="E154" s="153" t="s">
        <v>431</v>
      </c>
      <c r="F154" s="154" t="s">
        <v>432</v>
      </c>
      <c r="G154" s="155" t="s">
        <v>424</v>
      </c>
      <c r="H154" s="156">
        <v>7463.558</v>
      </c>
      <c r="I154" s="157"/>
      <c r="J154" s="158">
        <f>ROUND(I154*H154,2)</f>
        <v>0</v>
      </c>
      <c r="K154" s="159"/>
      <c r="L154" s="35"/>
      <c r="M154" s="160" t="s">
        <v>1</v>
      </c>
      <c r="N154" s="161" t="s">
        <v>37</v>
      </c>
      <c r="O154" s="60"/>
      <c r="P154" s="162">
        <f>O154*H154</f>
        <v>0</v>
      </c>
      <c r="Q154" s="162">
        <v>0</v>
      </c>
      <c r="R154" s="162">
        <f>Q154*H154</f>
        <v>0</v>
      </c>
      <c r="S154" s="162">
        <v>0</v>
      </c>
      <c r="T154" s="163">
        <f>S154*H154</f>
        <v>0</v>
      </c>
      <c r="U154" s="34"/>
      <c r="V154" s="34"/>
      <c r="W154" s="34"/>
      <c r="X154" s="34"/>
      <c r="Y154" s="34"/>
      <c r="Z154" s="34"/>
      <c r="AA154" s="34"/>
      <c r="AB154" s="34"/>
      <c r="AC154" s="34"/>
      <c r="AD154" s="34"/>
      <c r="AE154" s="34"/>
      <c r="AR154" s="164" t="s">
        <v>755</v>
      </c>
      <c r="AT154" s="164" t="s">
        <v>155</v>
      </c>
      <c r="AU154" s="164" t="s">
        <v>80</v>
      </c>
      <c r="AY154" s="19" t="s">
        <v>152</v>
      </c>
      <c r="BE154" s="165">
        <f>IF(N154="základní",J154,0)</f>
        <v>0</v>
      </c>
      <c r="BF154" s="165">
        <f>IF(N154="snížená",J154,0)</f>
        <v>0</v>
      </c>
      <c r="BG154" s="165">
        <f>IF(N154="zákl. přenesená",J154,0)</f>
        <v>0</v>
      </c>
      <c r="BH154" s="165">
        <f>IF(N154="sníž. přenesená",J154,0)</f>
        <v>0</v>
      </c>
      <c r="BI154" s="165">
        <f>IF(N154="nulová",J154,0)</f>
        <v>0</v>
      </c>
      <c r="BJ154" s="19" t="s">
        <v>80</v>
      </c>
      <c r="BK154" s="165">
        <f>ROUND(I154*H154,2)</f>
        <v>0</v>
      </c>
      <c r="BL154" s="19" t="s">
        <v>755</v>
      </c>
      <c r="BM154" s="164" t="s">
        <v>217</v>
      </c>
    </row>
    <row r="155" spans="1:65" s="13" customFormat="1">
      <c r="B155" s="182"/>
      <c r="D155" s="183" t="s">
        <v>440</v>
      </c>
      <c r="E155" s="184" t="s">
        <v>1</v>
      </c>
      <c r="F155" s="185" t="s">
        <v>875</v>
      </c>
      <c r="H155" s="186">
        <v>7463.558</v>
      </c>
      <c r="I155" s="187"/>
      <c r="L155" s="182"/>
      <c r="M155" s="188"/>
      <c r="N155" s="189"/>
      <c r="O155" s="189"/>
      <c r="P155" s="189"/>
      <c r="Q155" s="189"/>
      <c r="R155" s="189"/>
      <c r="S155" s="189"/>
      <c r="T155" s="190"/>
      <c r="AT155" s="184" t="s">
        <v>440</v>
      </c>
      <c r="AU155" s="184" t="s">
        <v>80</v>
      </c>
      <c r="AV155" s="13" t="s">
        <v>82</v>
      </c>
      <c r="AW155" s="13" t="s">
        <v>29</v>
      </c>
      <c r="AX155" s="13" t="s">
        <v>72</v>
      </c>
      <c r="AY155" s="184" t="s">
        <v>152</v>
      </c>
    </row>
    <row r="156" spans="1:65" s="14" customFormat="1">
      <c r="B156" s="191"/>
      <c r="D156" s="183" t="s">
        <v>440</v>
      </c>
      <c r="E156" s="192" t="s">
        <v>1</v>
      </c>
      <c r="F156" s="193" t="s">
        <v>448</v>
      </c>
      <c r="H156" s="194">
        <v>7463.558</v>
      </c>
      <c r="I156" s="195"/>
      <c r="L156" s="191"/>
      <c r="M156" s="214"/>
      <c r="N156" s="215"/>
      <c r="O156" s="215"/>
      <c r="P156" s="215"/>
      <c r="Q156" s="215"/>
      <c r="R156" s="215"/>
      <c r="S156" s="215"/>
      <c r="T156" s="216"/>
      <c r="AT156" s="192" t="s">
        <v>440</v>
      </c>
      <c r="AU156" s="192" t="s">
        <v>80</v>
      </c>
      <c r="AV156" s="14" t="s">
        <v>159</v>
      </c>
      <c r="AW156" s="14" t="s">
        <v>29</v>
      </c>
      <c r="AX156" s="14" t="s">
        <v>80</v>
      </c>
      <c r="AY156" s="192" t="s">
        <v>152</v>
      </c>
    </row>
    <row r="157" spans="1:65" s="2" customFormat="1" ht="6.95" customHeight="1">
      <c r="A157" s="34"/>
      <c r="B157" s="49"/>
      <c r="C157" s="50"/>
      <c r="D157" s="50"/>
      <c r="E157" s="50"/>
      <c r="F157" s="50"/>
      <c r="G157" s="50"/>
      <c r="H157" s="50"/>
      <c r="I157" s="50"/>
      <c r="J157" s="50"/>
      <c r="K157" s="50"/>
      <c r="L157" s="35"/>
      <c r="M157" s="34"/>
      <c r="O157" s="34"/>
      <c r="P157" s="34"/>
      <c r="Q157" s="34"/>
      <c r="R157" s="34"/>
      <c r="S157" s="34"/>
      <c r="T157" s="34"/>
      <c r="U157" s="34"/>
      <c r="V157" s="34"/>
      <c r="W157" s="34"/>
      <c r="X157" s="34"/>
      <c r="Y157" s="34"/>
      <c r="Z157" s="34"/>
      <c r="AA157" s="34"/>
      <c r="AB157" s="34"/>
      <c r="AC157" s="34"/>
      <c r="AD157" s="34"/>
      <c r="AE157" s="34"/>
    </row>
  </sheetData>
  <autoFilter ref="C118:K156" xr:uid="{00000000-0009-0000-0000-000003000000}"/>
  <mergeCells count="9">
    <mergeCell ref="E87:H87"/>
    <mergeCell ref="E109:H109"/>
    <mergeCell ref="E111:H111"/>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2:BM459"/>
  <sheetViews>
    <sheetView showGridLines="0" workbookViewId="0"/>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4" style="1" customWidth="1"/>
    <col min="9" max="9" width="15.83203125" style="1" customWidth="1"/>
    <col min="10" max="10" width="22.33203125" style="1" customWidth="1"/>
    <col min="11" max="11" width="22.33203125" style="1" hidden="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55" t="s">
        <v>5</v>
      </c>
      <c r="M2" s="256"/>
      <c r="N2" s="256"/>
      <c r="O2" s="256"/>
      <c r="P2" s="256"/>
      <c r="Q2" s="256"/>
      <c r="R2" s="256"/>
      <c r="S2" s="256"/>
      <c r="T2" s="256"/>
      <c r="U2" s="256"/>
      <c r="V2" s="256"/>
      <c r="AT2" s="19" t="s">
        <v>91</v>
      </c>
    </row>
    <row r="3" spans="1:46" s="1" customFormat="1" ht="6.95" customHeight="1">
      <c r="B3" s="20"/>
      <c r="C3" s="21"/>
      <c r="D3" s="21"/>
      <c r="E3" s="21"/>
      <c r="F3" s="21"/>
      <c r="G3" s="21"/>
      <c r="H3" s="21"/>
      <c r="I3" s="21"/>
      <c r="J3" s="21"/>
      <c r="K3" s="21"/>
      <c r="L3" s="22"/>
      <c r="AT3" s="19" t="s">
        <v>82</v>
      </c>
    </row>
    <row r="4" spans="1:46" s="1" customFormat="1" ht="24.95" customHeight="1">
      <c r="B4" s="22"/>
      <c r="D4" s="23" t="s">
        <v>126</v>
      </c>
      <c r="L4" s="22"/>
      <c r="M4" s="100" t="s">
        <v>10</v>
      </c>
      <c r="AT4" s="19" t="s">
        <v>3</v>
      </c>
    </row>
    <row r="5" spans="1:46" s="1" customFormat="1" ht="6.95" customHeight="1">
      <c r="B5" s="22"/>
      <c r="L5" s="22"/>
    </row>
    <row r="6" spans="1:46" s="1" customFormat="1" ht="12" customHeight="1">
      <c r="B6" s="22"/>
      <c r="D6" s="29" t="s">
        <v>16</v>
      </c>
      <c r="L6" s="22"/>
    </row>
    <row r="7" spans="1:46" s="1" customFormat="1" ht="16.5" customHeight="1">
      <c r="B7" s="22"/>
      <c r="E7" s="289" t="str">
        <f>'Rekapitulace stavby'!K6</f>
        <v>Oprava kolejí výhybek a nástupišť v žst. Strážnice</v>
      </c>
      <c r="F7" s="290"/>
      <c r="G7" s="290"/>
      <c r="H7" s="290"/>
      <c r="L7" s="22"/>
    </row>
    <row r="8" spans="1:46" s="2" customFormat="1" ht="12" customHeight="1">
      <c r="A8" s="34"/>
      <c r="B8" s="35"/>
      <c r="C8" s="34"/>
      <c r="D8" s="29" t="s">
        <v>127</v>
      </c>
      <c r="E8" s="34"/>
      <c r="F8" s="34"/>
      <c r="G8" s="34"/>
      <c r="H8" s="34"/>
      <c r="I8" s="34"/>
      <c r="J8" s="34"/>
      <c r="K8" s="34"/>
      <c r="L8" s="44"/>
      <c r="S8" s="34"/>
      <c r="T8" s="34"/>
      <c r="U8" s="34"/>
      <c r="V8" s="34"/>
      <c r="W8" s="34"/>
      <c r="X8" s="34"/>
      <c r="Y8" s="34"/>
      <c r="Z8" s="34"/>
      <c r="AA8" s="34"/>
      <c r="AB8" s="34"/>
      <c r="AC8" s="34"/>
      <c r="AD8" s="34"/>
      <c r="AE8" s="34"/>
    </row>
    <row r="9" spans="1:46" s="2" customFormat="1" ht="16.5" customHeight="1">
      <c r="A9" s="34"/>
      <c r="B9" s="35"/>
      <c r="C9" s="34"/>
      <c r="D9" s="34"/>
      <c r="E9" s="285" t="s">
        <v>876</v>
      </c>
      <c r="F9" s="288"/>
      <c r="G9" s="288"/>
      <c r="H9" s="288"/>
      <c r="I9" s="34"/>
      <c r="J9" s="34"/>
      <c r="K9" s="34"/>
      <c r="L9" s="44"/>
      <c r="S9" s="34"/>
      <c r="T9" s="34"/>
      <c r="U9" s="34"/>
      <c r="V9" s="34"/>
      <c r="W9" s="34"/>
      <c r="X9" s="34"/>
      <c r="Y9" s="34"/>
      <c r="Z9" s="34"/>
      <c r="AA9" s="34"/>
      <c r="AB9" s="34"/>
      <c r="AC9" s="34"/>
      <c r="AD9" s="34"/>
      <c r="AE9" s="34"/>
    </row>
    <row r="10" spans="1:46" s="2" customFormat="1">
      <c r="A10" s="34"/>
      <c r="B10" s="35"/>
      <c r="C10" s="34"/>
      <c r="D10" s="34"/>
      <c r="E10" s="34"/>
      <c r="F10" s="34"/>
      <c r="G10" s="34"/>
      <c r="H10" s="34"/>
      <c r="I10" s="34"/>
      <c r="J10" s="34"/>
      <c r="K10" s="34"/>
      <c r="L10" s="44"/>
      <c r="S10" s="34"/>
      <c r="T10" s="34"/>
      <c r="U10" s="34"/>
      <c r="V10" s="34"/>
      <c r="W10" s="34"/>
      <c r="X10" s="34"/>
      <c r="Y10" s="34"/>
      <c r="Z10" s="34"/>
      <c r="AA10" s="34"/>
      <c r="AB10" s="34"/>
      <c r="AC10" s="34"/>
      <c r="AD10" s="34"/>
      <c r="AE10" s="34"/>
    </row>
    <row r="11" spans="1:46" s="2" customFormat="1" ht="12" customHeight="1">
      <c r="A11" s="34"/>
      <c r="B11" s="35"/>
      <c r="C11" s="34"/>
      <c r="D11" s="29" t="s">
        <v>18</v>
      </c>
      <c r="E11" s="34"/>
      <c r="F11" s="27" t="s">
        <v>1</v>
      </c>
      <c r="G11" s="34"/>
      <c r="H11" s="34"/>
      <c r="I11" s="29" t="s">
        <v>19</v>
      </c>
      <c r="J11" s="27" t="s">
        <v>1</v>
      </c>
      <c r="K11" s="34"/>
      <c r="L11" s="44"/>
      <c r="S11" s="34"/>
      <c r="T11" s="34"/>
      <c r="U11" s="34"/>
      <c r="V11" s="34"/>
      <c r="W11" s="34"/>
      <c r="X11" s="34"/>
      <c r="Y11" s="34"/>
      <c r="Z11" s="34"/>
      <c r="AA11" s="34"/>
      <c r="AB11" s="34"/>
      <c r="AC11" s="34"/>
      <c r="AD11" s="34"/>
      <c r="AE11" s="34"/>
    </row>
    <row r="12" spans="1:46" s="2" customFormat="1" ht="12" customHeight="1">
      <c r="A12" s="34"/>
      <c r="B12" s="35"/>
      <c r="C12" s="34"/>
      <c r="D12" s="29" t="s">
        <v>20</v>
      </c>
      <c r="E12" s="34"/>
      <c r="F12" s="27" t="s">
        <v>21</v>
      </c>
      <c r="G12" s="34"/>
      <c r="H12" s="34"/>
      <c r="I12" s="29" t="s">
        <v>22</v>
      </c>
      <c r="J12" s="57">
        <f>'Rekapitulace stavby'!AN8</f>
        <v>45072</v>
      </c>
      <c r="K12" s="34"/>
      <c r="L12" s="44"/>
      <c r="S12" s="34"/>
      <c r="T12" s="34"/>
      <c r="U12" s="34"/>
      <c r="V12" s="34"/>
      <c r="W12" s="34"/>
      <c r="X12" s="34"/>
      <c r="Y12" s="34"/>
      <c r="Z12" s="34"/>
      <c r="AA12" s="34"/>
      <c r="AB12" s="34"/>
      <c r="AC12" s="34"/>
      <c r="AD12" s="34"/>
      <c r="AE12" s="34"/>
    </row>
    <row r="13" spans="1:46" s="2" customFormat="1" ht="10.9" customHeight="1">
      <c r="A13" s="34"/>
      <c r="B13" s="35"/>
      <c r="C13" s="34"/>
      <c r="D13" s="34"/>
      <c r="E13" s="34"/>
      <c r="F13" s="34"/>
      <c r="G13" s="34"/>
      <c r="H13" s="34"/>
      <c r="I13" s="34"/>
      <c r="J13" s="34"/>
      <c r="K13" s="34"/>
      <c r="L13" s="44"/>
      <c r="S13" s="34"/>
      <c r="T13" s="34"/>
      <c r="U13" s="34"/>
      <c r="V13" s="34"/>
      <c r="W13" s="34"/>
      <c r="X13" s="34"/>
      <c r="Y13" s="34"/>
      <c r="Z13" s="34"/>
      <c r="AA13" s="34"/>
      <c r="AB13" s="34"/>
      <c r="AC13" s="34"/>
      <c r="AD13" s="34"/>
      <c r="AE13" s="34"/>
    </row>
    <row r="14" spans="1:46" s="2" customFormat="1" ht="12" customHeight="1">
      <c r="A14" s="34"/>
      <c r="B14" s="35"/>
      <c r="C14" s="34"/>
      <c r="D14" s="29" t="s">
        <v>23</v>
      </c>
      <c r="E14" s="34"/>
      <c r="F14" s="34"/>
      <c r="G14" s="34"/>
      <c r="H14" s="34"/>
      <c r="I14" s="29" t="s">
        <v>24</v>
      </c>
      <c r="J14" s="27" t="str">
        <f>IF('Rekapitulace stavby'!AN10="","",'Rekapitulace stavby'!AN10)</f>
        <v/>
      </c>
      <c r="K14" s="34"/>
      <c r="L14" s="44"/>
      <c r="S14" s="34"/>
      <c r="T14" s="34"/>
      <c r="U14" s="34"/>
      <c r="V14" s="34"/>
      <c r="W14" s="34"/>
      <c r="X14" s="34"/>
      <c r="Y14" s="34"/>
      <c r="Z14" s="34"/>
      <c r="AA14" s="34"/>
      <c r="AB14" s="34"/>
      <c r="AC14" s="34"/>
      <c r="AD14" s="34"/>
      <c r="AE14" s="34"/>
    </row>
    <row r="15" spans="1:46" s="2" customFormat="1" ht="18" customHeight="1">
      <c r="A15" s="34"/>
      <c r="B15" s="35"/>
      <c r="C15" s="34"/>
      <c r="D15" s="34"/>
      <c r="E15" s="27" t="str">
        <f>IF('Rekapitulace stavby'!E11="","",'Rekapitulace stavby'!E11)</f>
        <v xml:space="preserve"> </v>
      </c>
      <c r="F15" s="34"/>
      <c r="G15" s="34"/>
      <c r="H15" s="34"/>
      <c r="I15" s="29" t="s">
        <v>25</v>
      </c>
      <c r="J15" s="27" t="str">
        <f>IF('Rekapitulace stavby'!AN11="","",'Rekapitulace stavby'!AN11)</f>
        <v/>
      </c>
      <c r="K15" s="34"/>
      <c r="L15" s="44"/>
      <c r="S15" s="34"/>
      <c r="T15" s="34"/>
      <c r="U15" s="34"/>
      <c r="V15" s="34"/>
      <c r="W15" s="34"/>
      <c r="X15" s="34"/>
      <c r="Y15" s="34"/>
      <c r="Z15" s="34"/>
      <c r="AA15" s="34"/>
      <c r="AB15" s="34"/>
      <c r="AC15" s="34"/>
      <c r="AD15" s="34"/>
      <c r="AE15" s="34"/>
    </row>
    <row r="16" spans="1:46" s="2" customFormat="1" ht="6.95" customHeight="1">
      <c r="A16" s="34"/>
      <c r="B16" s="35"/>
      <c r="C16" s="34"/>
      <c r="D16" s="34"/>
      <c r="E16" s="34"/>
      <c r="F16" s="34"/>
      <c r="G16" s="34"/>
      <c r="H16" s="34"/>
      <c r="I16" s="34"/>
      <c r="J16" s="34"/>
      <c r="K16" s="34"/>
      <c r="L16" s="44"/>
      <c r="S16" s="34"/>
      <c r="T16" s="34"/>
      <c r="U16" s="34"/>
      <c r="V16" s="34"/>
      <c r="W16" s="34"/>
      <c r="X16" s="34"/>
      <c r="Y16" s="34"/>
      <c r="Z16" s="34"/>
      <c r="AA16" s="34"/>
      <c r="AB16" s="34"/>
      <c r="AC16" s="34"/>
      <c r="AD16" s="34"/>
      <c r="AE16" s="34"/>
    </row>
    <row r="17" spans="1:31" s="2" customFormat="1" ht="12" customHeight="1">
      <c r="A17" s="34"/>
      <c r="B17" s="35"/>
      <c r="C17" s="34"/>
      <c r="D17" s="29" t="s">
        <v>26</v>
      </c>
      <c r="E17" s="34"/>
      <c r="F17" s="34"/>
      <c r="G17" s="34"/>
      <c r="H17" s="34"/>
      <c r="I17" s="29" t="s">
        <v>24</v>
      </c>
      <c r="J17" s="30" t="str">
        <f>'Rekapitulace stavby'!AN13</f>
        <v>Vyplň údaj</v>
      </c>
      <c r="K17" s="34"/>
      <c r="L17" s="44"/>
      <c r="S17" s="34"/>
      <c r="T17" s="34"/>
      <c r="U17" s="34"/>
      <c r="V17" s="34"/>
      <c r="W17" s="34"/>
      <c r="X17" s="34"/>
      <c r="Y17" s="34"/>
      <c r="Z17" s="34"/>
      <c r="AA17" s="34"/>
      <c r="AB17" s="34"/>
      <c r="AC17" s="34"/>
      <c r="AD17" s="34"/>
      <c r="AE17" s="34"/>
    </row>
    <row r="18" spans="1:31" s="2" customFormat="1" ht="18" customHeight="1">
      <c r="A18" s="34"/>
      <c r="B18" s="35"/>
      <c r="C18" s="34"/>
      <c r="D18" s="34"/>
      <c r="E18" s="291" t="str">
        <f>'Rekapitulace stavby'!E14</f>
        <v>Vyplň údaj</v>
      </c>
      <c r="F18" s="277"/>
      <c r="G18" s="277"/>
      <c r="H18" s="277"/>
      <c r="I18" s="29" t="s">
        <v>25</v>
      </c>
      <c r="J18" s="30" t="str">
        <f>'Rekapitulace stavby'!AN14</f>
        <v>Vyplň údaj</v>
      </c>
      <c r="K18" s="34"/>
      <c r="L18" s="44"/>
      <c r="S18" s="34"/>
      <c r="T18" s="34"/>
      <c r="U18" s="34"/>
      <c r="V18" s="34"/>
      <c r="W18" s="34"/>
      <c r="X18" s="34"/>
      <c r="Y18" s="34"/>
      <c r="Z18" s="34"/>
      <c r="AA18" s="34"/>
      <c r="AB18" s="34"/>
      <c r="AC18" s="34"/>
      <c r="AD18" s="34"/>
      <c r="AE18" s="34"/>
    </row>
    <row r="19" spans="1:31" s="2" customFormat="1" ht="6.95" customHeight="1">
      <c r="A19" s="34"/>
      <c r="B19" s="35"/>
      <c r="C19" s="34"/>
      <c r="D19" s="34"/>
      <c r="E19" s="34"/>
      <c r="F19" s="34"/>
      <c r="G19" s="34"/>
      <c r="H19" s="34"/>
      <c r="I19" s="34"/>
      <c r="J19" s="34"/>
      <c r="K19" s="34"/>
      <c r="L19" s="44"/>
      <c r="S19" s="34"/>
      <c r="T19" s="34"/>
      <c r="U19" s="34"/>
      <c r="V19" s="34"/>
      <c r="W19" s="34"/>
      <c r="X19" s="34"/>
      <c r="Y19" s="34"/>
      <c r="Z19" s="34"/>
      <c r="AA19" s="34"/>
      <c r="AB19" s="34"/>
      <c r="AC19" s="34"/>
      <c r="AD19" s="34"/>
      <c r="AE19" s="34"/>
    </row>
    <row r="20" spans="1:31" s="2" customFormat="1" ht="12" customHeight="1">
      <c r="A20" s="34"/>
      <c r="B20" s="35"/>
      <c r="C20" s="34"/>
      <c r="D20" s="29" t="s">
        <v>28</v>
      </c>
      <c r="E20" s="34"/>
      <c r="F20" s="34"/>
      <c r="G20" s="34"/>
      <c r="H20" s="34"/>
      <c r="I20" s="29" t="s">
        <v>24</v>
      </c>
      <c r="J20" s="27" t="str">
        <f>IF('Rekapitulace stavby'!AN16="","",'Rekapitulace stavby'!AN16)</f>
        <v/>
      </c>
      <c r="K20" s="34"/>
      <c r="L20" s="44"/>
      <c r="S20" s="34"/>
      <c r="T20" s="34"/>
      <c r="U20" s="34"/>
      <c r="V20" s="34"/>
      <c r="W20" s="34"/>
      <c r="X20" s="34"/>
      <c r="Y20" s="34"/>
      <c r="Z20" s="34"/>
      <c r="AA20" s="34"/>
      <c r="AB20" s="34"/>
      <c r="AC20" s="34"/>
      <c r="AD20" s="34"/>
      <c r="AE20" s="34"/>
    </row>
    <row r="21" spans="1:31" s="2" customFormat="1" ht="18" customHeight="1">
      <c r="A21" s="34"/>
      <c r="B21" s="35"/>
      <c r="C21" s="34"/>
      <c r="D21" s="34"/>
      <c r="E21" s="27" t="str">
        <f>IF('Rekapitulace stavby'!E17="","",'Rekapitulace stavby'!E17)</f>
        <v xml:space="preserve"> </v>
      </c>
      <c r="F21" s="34"/>
      <c r="G21" s="34"/>
      <c r="H21" s="34"/>
      <c r="I21" s="29" t="s">
        <v>25</v>
      </c>
      <c r="J21" s="27" t="str">
        <f>IF('Rekapitulace stavby'!AN17="","",'Rekapitulace stavby'!AN17)</f>
        <v/>
      </c>
      <c r="K21" s="34"/>
      <c r="L21" s="44"/>
      <c r="S21" s="34"/>
      <c r="T21" s="34"/>
      <c r="U21" s="34"/>
      <c r="V21" s="34"/>
      <c r="W21" s="34"/>
      <c r="X21" s="34"/>
      <c r="Y21" s="34"/>
      <c r="Z21" s="34"/>
      <c r="AA21" s="34"/>
      <c r="AB21" s="34"/>
      <c r="AC21" s="34"/>
      <c r="AD21" s="34"/>
      <c r="AE21" s="34"/>
    </row>
    <row r="22" spans="1:31" s="2" customFormat="1" ht="6.95" customHeight="1">
      <c r="A22" s="34"/>
      <c r="B22" s="35"/>
      <c r="C22" s="34"/>
      <c r="D22" s="34"/>
      <c r="E22" s="34"/>
      <c r="F22" s="34"/>
      <c r="G22" s="34"/>
      <c r="H22" s="34"/>
      <c r="I22" s="34"/>
      <c r="J22" s="34"/>
      <c r="K22" s="34"/>
      <c r="L22" s="44"/>
      <c r="S22" s="34"/>
      <c r="T22" s="34"/>
      <c r="U22" s="34"/>
      <c r="V22" s="34"/>
      <c r="W22" s="34"/>
      <c r="X22" s="34"/>
      <c r="Y22" s="34"/>
      <c r="Z22" s="34"/>
      <c r="AA22" s="34"/>
      <c r="AB22" s="34"/>
      <c r="AC22" s="34"/>
      <c r="AD22" s="34"/>
      <c r="AE22" s="34"/>
    </row>
    <row r="23" spans="1:31" s="2" customFormat="1" ht="12" customHeight="1">
      <c r="A23" s="34"/>
      <c r="B23" s="35"/>
      <c r="C23" s="34"/>
      <c r="D23" s="29" t="s">
        <v>30</v>
      </c>
      <c r="E23" s="34"/>
      <c r="F23" s="34"/>
      <c r="G23" s="34"/>
      <c r="H23" s="34"/>
      <c r="I23" s="29" t="s">
        <v>24</v>
      </c>
      <c r="J23" s="27" t="str">
        <f>IF('Rekapitulace stavby'!AN19="","",'Rekapitulace stavby'!AN19)</f>
        <v/>
      </c>
      <c r="K23" s="34"/>
      <c r="L23" s="44"/>
      <c r="S23" s="34"/>
      <c r="T23" s="34"/>
      <c r="U23" s="34"/>
      <c r="V23" s="34"/>
      <c r="W23" s="34"/>
      <c r="X23" s="34"/>
      <c r="Y23" s="34"/>
      <c r="Z23" s="34"/>
      <c r="AA23" s="34"/>
      <c r="AB23" s="34"/>
      <c r="AC23" s="34"/>
      <c r="AD23" s="34"/>
      <c r="AE23" s="34"/>
    </row>
    <row r="24" spans="1:31" s="2" customFormat="1" ht="18" customHeight="1">
      <c r="A24" s="34"/>
      <c r="B24" s="35"/>
      <c r="C24" s="34"/>
      <c r="D24" s="34"/>
      <c r="E24" s="27" t="str">
        <f>IF('Rekapitulace stavby'!E20="","",'Rekapitulace stavby'!E20)</f>
        <v xml:space="preserve"> </v>
      </c>
      <c r="F24" s="34"/>
      <c r="G24" s="34"/>
      <c r="H24" s="34"/>
      <c r="I24" s="29" t="s">
        <v>25</v>
      </c>
      <c r="J24" s="27" t="str">
        <f>IF('Rekapitulace stavby'!AN20="","",'Rekapitulace stavby'!AN20)</f>
        <v/>
      </c>
      <c r="K24" s="34"/>
      <c r="L24" s="44"/>
      <c r="S24" s="34"/>
      <c r="T24" s="34"/>
      <c r="U24" s="34"/>
      <c r="V24" s="34"/>
      <c r="W24" s="34"/>
      <c r="X24" s="34"/>
      <c r="Y24" s="34"/>
      <c r="Z24" s="34"/>
      <c r="AA24" s="34"/>
      <c r="AB24" s="34"/>
      <c r="AC24" s="34"/>
      <c r="AD24" s="34"/>
      <c r="AE24" s="34"/>
    </row>
    <row r="25" spans="1:31" s="2" customFormat="1" ht="6.95" customHeight="1">
      <c r="A25" s="34"/>
      <c r="B25" s="35"/>
      <c r="C25" s="34"/>
      <c r="D25" s="34"/>
      <c r="E25" s="34"/>
      <c r="F25" s="34"/>
      <c r="G25" s="34"/>
      <c r="H25" s="34"/>
      <c r="I25" s="34"/>
      <c r="J25" s="34"/>
      <c r="K25" s="34"/>
      <c r="L25" s="44"/>
      <c r="S25" s="34"/>
      <c r="T25" s="34"/>
      <c r="U25" s="34"/>
      <c r="V25" s="34"/>
      <c r="W25" s="34"/>
      <c r="X25" s="34"/>
      <c r="Y25" s="34"/>
      <c r="Z25" s="34"/>
      <c r="AA25" s="34"/>
      <c r="AB25" s="34"/>
      <c r="AC25" s="34"/>
      <c r="AD25" s="34"/>
      <c r="AE25" s="34"/>
    </row>
    <row r="26" spans="1:31" s="2" customFormat="1" ht="12" customHeight="1">
      <c r="A26" s="34"/>
      <c r="B26" s="35"/>
      <c r="C26" s="34"/>
      <c r="D26" s="29" t="s">
        <v>31</v>
      </c>
      <c r="E26" s="34"/>
      <c r="F26" s="34"/>
      <c r="G26" s="34"/>
      <c r="H26" s="34"/>
      <c r="I26" s="34"/>
      <c r="J26" s="34"/>
      <c r="K26" s="34"/>
      <c r="L26" s="44"/>
      <c r="S26" s="34"/>
      <c r="T26" s="34"/>
      <c r="U26" s="34"/>
      <c r="V26" s="34"/>
      <c r="W26" s="34"/>
      <c r="X26" s="34"/>
      <c r="Y26" s="34"/>
      <c r="Z26" s="34"/>
      <c r="AA26" s="34"/>
      <c r="AB26" s="34"/>
      <c r="AC26" s="34"/>
      <c r="AD26" s="34"/>
      <c r="AE26" s="34"/>
    </row>
    <row r="27" spans="1:31" s="8" customFormat="1" ht="16.5" customHeight="1">
      <c r="A27" s="101"/>
      <c r="B27" s="102"/>
      <c r="C27" s="101"/>
      <c r="D27" s="101"/>
      <c r="E27" s="281" t="s">
        <v>1</v>
      </c>
      <c r="F27" s="281"/>
      <c r="G27" s="281"/>
      <c r="H27" s="281"/>
      <c r="I27" s="101"/>
      <c r="J27" s="101"/>
      <c r="K27" s="101"/>
      <c r="L27" s="103"/>
      <c r="S27" s="101"/>
      <c r="T27" s="101"/>
      <c r="U27" s="101"/>
      <c r="V27" s="101"/>
      <c r="W27" s="101"/>
      <c r="X27" s="101"/>
      <c r="Y27" s="101"/>
      <c r="Z27" s="101"/>
      <c r="AA27" s="101"/>
      <c r="AB27" s="101"/>
      <c r="AC27" s="101"/>
      <c r="AD27" s="101"/>
      <c r="AE27" s="101"/>
    </row>
    <row r="28" spans="1:31" s="2" customFormat="1" ht="6.95" customHeight="1">
      <c r="A28" s="34"/>
      <c r="B28" s="35"/>
      <c r="C28" s="34"/>
      <c r="D28" s="34"/>
      <c r="E28" s="34"/>
      <c r="F28" s="34"/>
      <c r="G28" s="34"/>
      <c r="H28" s="34"/>
      <c r="I28" s="34"/>
      <c r="J28" s="34"/>
      <c r="K28" s="34"/>
      <c r="L28" s="44"/>
      <c r="S28" s="34"/>
      <c r="T28" s="34"/>
      <c r="U28" s="34"/>
      <c r="V28" s="34"/>
      <c r="W28" s="34"/>
      <c r="X28" s="34"/>
      <c r="Y28" s="34"/>
      <c r="Z28" s="34"/>
      <c r="AA28" s="34"/>
      <c r="AB28" s="34"/>
      <c r="AC28" s="34"/>
      <c r="AD28" s="34"/>
      <c r="AE28" s="34"/>
    </row>
    <row r="29" spans="1:31" s="2" customFormat="1" ht="6.95" customHeight="1">
      <c r="A29" s="34"/>
      <c r="B29" s="35"/>
      <c r="C29" s="34"/>
      <c r="D29" s="68"/>
      <c r="E29" s="68"/>
      <c r="F29" s="68"/>
      <c r="G29" s="68"/>
      <c r="H29" s="68"/>
      <c r="I29" s="68"/>
      <c r="J29" s="68"/>
      <c r="K29" s="68"/>
      <c r="L29" s="44"/>
      <c r="S29" s="34"/>
      <c r="T29" s="34"/>
      <c r="U29" s="34"/>
      <c r="V29" s="34"/>
      <c r="W29" s="34"/>
      <c r="X29" s="34"/>
      <c r="Y29" s="34"/>
      <c r="Z29" s="34"/>
      <c r="AA29" s="34"/>
      <c r="AB29" s="34"/>
      <c r="AC29" s="34"/>
      <c r="AD29" s="34"/>
      <c r="AE29" s="34"/>
    </row>
    <row r="30" spans="1:31" s="2" customFormat="1" ht="25.35" customHeight="1">
      <c r="A30" s="34"/>
      <c r="B30" s="35"/>
      <c r="C30" s="34"/>
      <c r="D30" s="104" t="s">
        <v>32</v>
      </c>
      <c r="E30" s="34"/>
      <c r="F30" s="34"/>
      <c r="G30" s="34"/>
      <c r="H30" s="34"/>
      <c r="I30" s="34"/>
      <c r="J30" s="73">
        <f>ROUND(J120, 2)</f>
        <v>0</v>
      </c>
      <c r="K30" s="34"/>
      <c r="L30" s="44"/>
      <c r="S30" s="34"/>
      <c r="T30" s="34"/>
      <c r="U30" s="34"/>
      <c r="V30" s="34"/>
      <c r="W30" s="34"/>
      <c r="X30" s="34"/>
      <c r="Y30" s="34"/>
      <c r="Z30" s="34"/>
      <c r="AA30" s="34"/>
      <c r="AB30" s="34"/>
      <c r="AC30" s="34"/>
      <c r="AD30" s="34"/>
      <c r="AE30" s="34"/>
    </row>
    <row r="31" spans="1:31" s="2" customFormat="1" ht="6.95" customHeight="1">
      <c r="A31" s="34"/>
      <c r="B31" s="35"/>
      <c r="C31" s="34"/>
      <c r="D31" s="68"/>
      <c r="E31" s="68"/>
      <c r="F31" s="68"/>
      <c r="G31" s="68"/>
      <c r="H31" s="68"/>
      <c r="I31" s="68"/>
      <c r="J31" s="68"/>
      <c r="K31" s="68"/>
      <c r="L31" s="44"/>
      <c r="S31" s="34"/>
      <c r="T31" s="34"/>
      <c r="U31" s="34"/>
      <c r="V31" s="34"/>
      <c r="W31" s="34"/>
      <c r="X31" s="34"/>
      <c r="Y31" s="34"/>
      <c r="Z31" s="34"/>
      <c r="AA31" s="34"/>
      <c r="AB31" s="34"/>
      <c r="AC31" s="34"/>
      <c r="AD31" s="34"/>
      <c r="AE31" s="34"/>
    </row>
    <row r="32" spans="1:31" s="2" customFormat="1" ht="14.45" customHeight="1">
      <c r="A32" s="34"/>
      <c r="B32" s="35"/>
      <c r="C32" s="34"/>
      <c r="D32" s="34"/>
      <c r="E32" s="34"/>
      <c r="F32" s="38" t="s">
        <v>34</v>
      </c>
      <c r="G32" s="34"/>
      <c r="H32" s="34"/>
      <c r="I32" s="38" t="s">
        <v>33</v>
      </c>
      <c r="J32" s="38" t="s">
        <v>35</v>
      </c>
      <c r="K32" s="34"/>
      <c r="L32" s="44"/>
      <c r="S32" s="34"/>
      <c r="T32" s="34"/>
      <c r="U32" s="34"/>
      <c r="V32" s="34"/>
      <c r="W32" s="34"/>
      <c r="X32" s="34"/>
      <c r="Y32" s="34"/>
      <c r="Z32" s="34"/>
      <c r="AA32" s="34"/>
      <c r="AB32" s="34"/>
      <c r="AC32" s="34"/>
      <c r="AD32" s="34"/>
      <c r="AE32" s="34"/>
    </row>
    <row r="33" spans="1:31" s="2" customFormat="1" ht="14.45" customHeight="1">
      <c r="A33" s="34"/>
      <c r="B33" s="35"/>
      <c r="C33" s="34"/>
      <c r="D33" s="105" t="s">
        <v>36</v>
      </c>
      <c r="E33" s="29" t="s">
        <v>37</v>
      </c>
      <c r="F33" s="106">
        <f>ROUND((SUM(BE120:BE458)),  2)</f>
        <v>0</v>
      </c>
      <c r="G33" s="34"/>
      <c r="H33" s="34"/>
      <c r="I33" s="107">
        <v>0.21</v>
      </c>
      <c r="J33" s="106">
        <f>ROUND(((SUM(BE120:BE458))*I33),  2)</f>
        <v>0</v>
      </c>
      <c r="K33" s="34"/>
      <c r="L33" s="44"/>
      <c r="S33" s="34"/>
      <c r="T33" s="34"/>
      <c r="U33" s="34"/>
      <c r="V33" s="34"/>
      <c r="W33" s="34"/>
      <c r="X33" s="34"/>
      <c r="Y33" s="34"/>
      <c r="Z33" s="34"/>
      <c r="AA33" s="34"/>
      <c r="AB33" s="34"/>
      <c r="AC33" s="34"/>
      <c r="AD33" s="34"/>
      <c r="AE33" s="34"/>
    </row>
    <row r="34" spans="1:31" s="2" customFormat="1" ht="14.45" customHeight="1">
      <c r="A34" s="34"/>
      <c r="B34" s="35"/>
      <c r="C34" s="34"/>
      <c r="D34" s="34"/>
      <c r="E34" s="29" t="s">
        <v>38</v>
      </c>
      <c r="F34" s="106">
        <f>ROUND((SUM(BF120:BF458)),  2)</f>
        <v>0</v>
      </c>
      <c r="G34" s="34"/>
      <c r="H34" s="34"/>
      <c r="I34" s="107">
        <v>0.15</v>
      </c>
      <c r="J34" s="106">
        <f>ROUND(((SUM(BF120:BF458))*I34),  2)</f>
        <v>0</v>
      </c>
      <c r="K34" s="34"/>
      <c r="L34" s="44"/>
      <c r="S34" s="34"/>
      <c r="T34" s="34"/>
      <c r="U34" s="34"/>
      <c r="V34" s="34"/>
      <c r="W34" s="34"/>
      <c r="X34" s="34"/>
      <c r="Y34" s="34"/>
      <c r="Z34" s="34"/>
      <c r="AA34" s="34"/>
      <c r="AB34" s="34"/>
      <c r="AC34" s="34"/>
      <c r="AD34" s="34"/>
      <c r="AE34" s="34"/>
    </row>
    <row r="35" spans="1:31" s="2" customFormat="1" ht="14.45" hidden="1" customHeight="1">
      <c r="A35" s="34"/>
      <c r="B35" s="35"/>
      <c r="C35" s="34"/>
      <c r="D35" s="34"/>
      <c r="E35" s="29" t="s">
        <v>39</v>
      </c>
      <c r="F35" s="106">
        <f>ROUND((SUM(BG120:BG458)),  2)</f>
        <v>0</v>
      </c>
      <c r="G35" s="34"/>
      <c r="H35" s="34"/>
      <c r="I35" s="107">
        <v>0.21</v>
      </c>
      <c r="J35" s="106">
        <f>0</f>
        <v>0</v>
      </c>
      <c r="K35" s="34"/>
      <c r="L35" s="44"/>
      <c r="S35" s="34"/>
      <c r="T35" s="34"/>
      <c r="U35" s="34"/>
      <c r="V35" s="34"/>
      <c r="W35" s="34"/>
      <c r="X35" s="34"/>
      <c r="Y35" s="34"/>
      <c r="Z35" s="34"/>
      <c r="AA35" s="34"/>
      <c r="AB35" s="34"/>
      <c r="AC35" s="34"/>
      <c r="AD35" s="34"/>
      <c r="AE35" s="34"/>
    </row>
    <row r="36" spans="1:31" s="2" customFormat="1" ht="14.45" hidden="1" customHeight="1">
      <c r="A36" s="34"/>
      <c r="B36" s="35"/>
      <c r="C36" s="34"/>
      <c r="D36" s="34"/>
      <c r="E36" s="29" t="s">
        <v>40</v>
      </c>
      <c r="F36" s="106">
        <f>ROUND((SUM(BH120:BH458)),  2)</f>
        <v>0</v>
      </c>
      <c r="G36" s="34"/>
      <c r="H36" s="34"/>
      <c r="I36" s="107">
        <v>0.15</v>
      </c>
      <c r="J36" s="106">
        <f>0</f>
        <v>0</v>
      </c>
      <c r="K36" s="34"/>
      <c r="L36" s="44"/>
      <c r="S36" s="34"/>
      <c r="T36" s="34"/>
      <c r="U36" s="34"/>
      <c r="V36" s="34"/>
      <c r="W36" s="34"/>
      <c r="X36" s="34"/>
      <c r="Y36" s="34"/>
      <c r="Z36" s="34"/>
      <c r="AA36" s="34"/>
      <c r="AB36" s="34"/>
      <c r="AC36" s="34"/>
      <c r="AD36" s="34"/>
      <c r="AE36" s="34"/>
    </row>
    <row r="37" spans="1:31" s="2" customFormat="1" ht="14.45" hidden="1" customHeight="1">
      <c r="A37" s="34"/>
      <c r="B37" s="35"/>
      <c r="C37" s="34"/>
      <c r="D37" s="34"/>
      <c r="E37" s="29" t="s">
        <v>41</v>
      </c>
      <c r="F37" s="106">
        <f>ROUND((SUM(BI120:BI458)),  2)</f>
        <v>0</v>
      </c>
      <c r="G37" s="34"/>
      <c r="H37" s="34"/>
      <c r="I37" s="107">
        <v>0</v>
      </c>
      <c r="J37" s="106">
        <f>0</f>
        <v>0</v>
      </c>
      <c r="K37" s="34"/>
      <c r="L37" s="44"/>
      <c r="S37" s="34"/>
      <c r="T37" s="34"/>
      <c r="U37" s="34"/>
      <c r="V37" s="34"/>
      <c r="W37" s="34"/>
      <c r="X37" s="34"/>
      <c r="Y37" s="34"/>
      <c r="Z37" s="34"/>
      <c r="AA37" s="34"/>
      <c r="AB37" s="34"/>
      <c r="AC37" s="34"/>
      <c r="AD37" s="34"/>
      <c r="AE37" s="34"/>
    </row>
    <row r="38" spans="1:31" s="2" customFormat="1" ht="6.95" customHeight="1">
      <c r="A38" s="34"/>
      <c r="B38" s="35"/>
      <c r="C38" s="34"/>
      <c r="D38" s="34"/>
      <c r="E38" s="34"/>
      <c r="F38" s="34"/>
      <c r="G38" s="34"/>
      <c r="H38" s="34"/>
      <c r="I38" s="34"/>
      <c r="J38" s="34"/>
      <c r="K38" s="34"/>
      <c r="L38" s="44"/>
      <c r="S38" s="34"/>
      <c r="T38" s="34"/>
      <c r="U38" s="34"/>
      <c r="V38" s="34"/>
      <c r="W38" s="34"/>
      <c r="X38" s="34"/>
      <c r="Y38" s="34"/>
      <c r="Z38" s="34"/>
      <c r="AA38" s="34"/>
      <c r="AB38" s="34"/>
      <c r="AC38" s="34"/>
      <c r="AD38" s="34"/>
      <c r="AE38" s="34"/>
    </row>
    <row r="39" spans="1:31" s="2" customFormat="1" ht="25.35" customHeight="1">
      <c r="A39" s="34"/>
      <c r="B39" s="35"/>
      <c r="C39" s="108"/>
      <c r="D39" s="109" t="s">
        <v>42</v>
      </c>
      <c r="E39" s="62"/>
      <c r="F39" s="62"/>
      <c r="G39" s="110" t="s">
        <v>43</v>
      </c>
      <c r="H39" s="111" t="s">
        <v>44</v>
      </c>
      <c r="I39" s="62"/>
      <c r="J39" s="112">
        <f>SUM(J30:J37)</f>
        <v>0</v>
      </c>
      <c r="K39" s="113"/>
      <c r="L39" s="44"/>
      <c r="S39" s="34"/>
      <c r="T39" s="34"/>
      <c r="U39" s="34"/>
      <c r="V39" s="34"/>
      <c r="W39" s="34"/>
      <c r="X39" s="34"/>
      <c r="Y39" s="34"/>
      <c r="Z39" s="34"/>
      <c r="AA39" s="34"/>
      <c r="AB39" s="34"/>
      <c r="AC39" s="34"/>
      <c r="AD39" s="34"/>
      <c r="AE39" s="34"/>
    </row>
    <row r="40" spans="1:31" s="2" customFormat="1" ht="14.45" customHeight="1">
      <c r="A40" s="34"/>
      <c r="B40" s="35"/>
      <c r="C40" s="34"/>
      <c r="D40" s="34"/>
      <c r="E40" s="34"/>
      <c r="F40" s="34"/>
      <c r="G40" s="34"/>
      <c r="H40" s="34"/>
      <c r="I40" s="34"/>
      <c r="J40" s="34"/>
      <c r="K40" s="34"/>
      <c r="L40" s="44"/>
      <c r="S40" s="34"/>
      <c r="T40" s="34"/>
      <c r="U40" s="34"/>
      <c r="V40" s="34"/>
      <c r="W40" s="34"/>
      <c r="X40" s="34"/>
      <c r="Y40" s="34"/>
      <c r="Z40" s="34"/>
      <c r="AA40" s="34"/>
      <c r="AB40" s="34"/>
      <c r="AC40" s="34"/>
      <c r="AD40" s="34"/>
      <c r="AE40" s="34"/>
    </row>
    <row r="41" spans="1:31" s="1" customFormat="1" ht="14.45" customHeight="1">
      <c r="B41" s="22"/>
      <c r="L41" s="22"/>
    </row>
    <row r="42" spans="1:31" s="1" customFormat="1" ht="14.45" customHeight="1">
      <c r="B42" s="22"/>
      <c r="L42" s="22"/>
    </row>
    <row r="43" spans="1:31" s="1" customFormat="1" ht="14.45" customHeight="1">
      <c r="B43" s="22"/>
      <c r="L43" s="22"/>
    </row>
    <row r="44" spans="1:31" s="1" customFormat="1" ht="14.45" customHeight="1">
      <c r="B44" s="22"/>
      <c r="L44" s="22"/>
    </row>
    <row r="45" spans="1:31" s="1" customFormat="1" ht="14.45" customHeight="1">
      <c r="B45" s="22"/>
      <c r="L45" s="22"/>
    </row>
    <row r="46" spans="1:31" s="1" customFormat="1" ht="14.45" customHeight="1">
      <c r="B46" s="22"/>
      <c r="L46" s="22"/>
    </row>
    <row r="47" spans="1:31" s="1" customFormat="1" ht="14.45" customHeight="1">
      <c r="B47" s="22"/>
      <c r="L47" s="22"/>
    </row>
    <row r="48" spans="1:31" s="1" customFormat="1" ht="14.45" customHeight="1">
      <c r="B48" s="22"/>
      <c r="L48" s="22"/>
    </row>
    <row r="49" spans="1:31" s="1" customFormat="1" ht="14.45" customHeight="1">
      <c r="B49" s="22"/>
      <c r="L49" s="22"/>
    </row>
    <row r="50" spans="1:31" s="2" customFormat="1" ht="14.45" customHeight="1">
      <c r="B50" s="44"/>
      <c r="D50" s="45" t="s">
        <v>45</v>
      </c>
      <c r="E50" s="46"/>
      <c r="F50" s="46"/>
      <c r="G50" s="45" t="s">
        <v>46</v>
      </c>
      <c r="H50" s="46"/>
      <c r="I50" s="46"/>
      <c r="J50" s="46"/>
      <c r="K50" s="46"/>
      <c r="L50" s="44"/>
    </row>
    <row r="51" spans="1:31">
      <c r="B51" s="22"/>
      <c r="L51" s="22"/>
    </row>
    <row r="52" spans="1:31">
      <c r="B52" s="22"/>
      <c r="L52" s="22"/>
    </row>
    <row r="53" spans="1:31">
      <c r="B53" s="22"/>
      <c r="L53" s="22"/>
    </row>
    <row r="54" spans="1:31">
      <c r="B54" s="22"/>
      <c r="L54" s="22"/>
    </row>
    <row r="55" spans="1:31">
      <c r="B55" s="22"/>
      <c r="L55" s="22"/>
    </row>
    <row r="56" spans="1:31">
      <c r="B56" s="22"/>
      <c r="L56" s="22"/>
    </row>
    <row r="57" spans="1:31">
      <c r="B57" s="22"/>
      <c r="L57" s="22"/>
    </row>
    <row r="58" spans="1:31">
      <c r="B58" s="22"/>
      <c r="L58" s="22"/>
    </row>
    <row r="59" spans="1:31">
      <c r="B59" s="22"/>
      <c r="L59" s="22"/>
    </row>
    <row r="60" spans="1:31">
      <c r="B60" s="22"/>
      <c r="L60" s="22"/>
    </row>
    <row r="61" spans="1:31" s="2" customFormat="1" ht="12.75">
      <c r="A61" s="34"/>
      <c r="B61" s="35"/>
      <c r="C61" s="34"/>
      <c r="D61" s="47" t="s">
        <v>47</v>
      </c>
      <c r="E61" s="37"/>
      <c r="F61" s="114" t="s">
        <v>48</v>
      </c>
      <c r="G61" s="47" t="s">
        <v>47</v>
      </c>
      <c r="H61" s="37"/>
      <c r="I61" s="37"/>
      <c r="J61" s="115" t="s">
        <v>48</v>
      </c>
      <c r="K61" s="37"/>
      <c r="L61" s="44"/>
      <c r="S61" s="34"/>
      <c r="T61" s="34"/>
      <c r="U61" s="34"/>
      <c r="V61" s="34"/>
      <c r="W61" s="34"/>
      <c r="X61" s="34"/>
      <c r="Y61" s="34"/>
      <c r="Z61" s="34"/>
      <c r="AA61" s="34"/>
      <c r="AB61" s="34"/>
      <c r="AC61" s="34"/>
      <c r="AD61" s="34"/>
      <c r="AE61" s="34"/>
    </row>
    <row r="62" spans="1:31">
      <c r="B62" s="22"/>
      <c r="L62" s="22"/>
    </row>
    <row r="63" spans="1:31">
      <c r="B63" s="22"/>
      <c r="L63" s="22"/>
    </row>
    <row r="64" spans="1:31">
      <c r="B64" s="22"/>
      <c r="L64" s="22"/>
    </row>
    <row r="65" spans="1:31" s="2" customFormat="1" ht="12.75">
      <c r="A65" s="34"/>
      <c r="B65" s="35"/>
      <c r="C65" s="34"/>
      <c r="D65" s="45" t="s">
        <v>49</v>
      </c>
      <c r="E65" s="48"/>
      <c r="F65" s="48"/>
      <c r="G65" s="45" t="s">
        <v>50</v>
      </c>
      <c r="H65" s="48"/>
      <c r="I65" s="48"/>
      <c r="J65" s="48"/>
      <c r="K65" s="48"/>
      <c r="L65" s="44"/>
      <c r="S65" s="34"/>
      <c r="T65" s="34"/>
      <c r="U65" s="34"/>
      <c r="V65" s="34"/>
      <c r="W65" s="34"/>
      <c r="X65" s="34"/>
      <c r="Y65" s="34"/>
      <c r="Z65" s="34"/>
      <c r="AA65" s="34"/>
      <c r="AB65" s="34"/>
      <c r="AC65" s="34"/>
      <c r="AD65" s="34"/>
      <c r="AE65" s="34"/>
    </row>
    <row r="66" spans="1:31">
      <c r="B66" s="22"/>
      <c r="L66" s="22"/>
    </row>
    <row r="67" spans="1:31">
      <c r="B67" s="22"/>
      <c r="L67" s="22"/>
    </row>
    <row r="68" spans="1:31">
      <c r="B68" s="22"/>
      <c r="L68" s="22"/>
    </row>
    <row r="69" spans="1:31">
      <c r="B69" s="22"/>
      <c r="L69" s="22"/>
    </row>
    <row r="70" spans="1:31">
      <c r="B70" s="22"/>
      <c r="L70" s="22"/>
    </row>
    <row r="71" spans="1:31">
      <c r="B71" s="22"/>
      <c r="L71" s="22"/>
    </row>
    <row r="72" spans="1:31">
      <c r="B72" s="22"/>
      <c r="L72" s="22"/>
    </row>
    <row r="73" spans="1:31">
      <c r="B73" s="22"/>
      <c r="L73" s="22"/>
    </row>
    <row r="74" spans="1:31">
      <c r="B74" s="22"/>
      <c r="L74" s="22"/>
    </row>
    <row r="75" spans="1:31">
      <c r="B75" s="22"/>
      <c r="L75" s="22"/>
    </row>
    <row r="76" spans="1:31" s="2" customFormat="1" ht="12.75">
      <c r="A76" s="34"/>
      <c r="B76" s="35"/>
      <c r="C76" s="34"/>
      <c r="D76" s="47" t="s">
        <v>47</v>
      </c>
      <c r="E76" s="37"/>
      <c r="F76" s="114" t="s">
        <v>48</v>
      </c>
      <c r="G76" s="47" t="s">
        <v>47</v>
      </c>
      <c r="H76" s="37"/>
      <c r="I76" s="37"/>
      <c r="J76" s="115" t="s">
        <v>48</v>
      </c>
      <c r="K76" s="37"/>
      <c r="L76" s="44"/>
      <c r="S76" s="34"/>
      <c r="T76" s="34"/>
      <c r="U76" s="34"/>
      <c r="V76" s="34"/>
      <c r="W76" s="34"/>
      <c r="X76" s="34"/>
      <c r="Y76" s="34"/>
      <c r="Z76" s="34"/>
      <c r="AA76" s="34"/>
      <c r="AB76" s="34"/>
      <c r="AC76" s="34"/>
      <c r="AD76" s="34"/>
      <c r="AE76" s="34"/>
    </row>
    <row r="77" spans="1:31" s="2" customFormat="1" ht="14.45" customHeight="1">
      <c r="A77" s="34"/>
      <c r="B77" s="49"/>
      <c r="C77" s="50"/>
      <c r="D77" s="50"/>
      <c r="E77" s="50"/>
      <c r="F77" s="50"/>
      <c r="G77" s="50"/>
      <c r="H77" s="50"/>
      <c r="I77" s="50"/>
      <c r="J77" s="50"/>
      <c r="K77" s="50"/>
      <c r="L77" s="44"/>
      <c r="S77" s="34"/>
      <c r="T77" s="34"/>
      <c r="U77" s="34"/>
      <c r="V77" s="34"/>
      <c r="W77" s="34"/>
      <c r="X77" s="34"/>
      <c r="Y77" s="34"/>
      <c r="Z77" s="34"/>
      <c r="AA77" s="34"/>
      <c r="AB77" s="34"/>
      <c r="AC77" s="34"/>
      <c r="AD77" s="34"/>
      <c r="AE77" s="34"/>
    </row>
    <row r="81" spans="1:47" s="2" customFormat="1" ht="6.95" customHeight="1">
      <c r="A81" s="34"/>
      <c r="B81" s="51"/>
      <c r="C81" s="52"/>
      <c r="D81" s="52"/>
      <c r="E81" s="52"/>
      <c r="F81" s="52"/>
      <c r="G81" s="52"/>
      <c r="H81" s="52"/>
      <c r="I81" s="52"/>
      <c r="J81" s="52"/>
      <c r="K81" s="52"/>
      <c r="L81" s="44"/>
      <c r="S81" s="34"/>
      <c r="T81" s="34"/>
      <c r="U81" s="34"/>
      <c r="V81" s="34"/>
      <c r="W81" s="34"/>
      <c r="X81" s="34"/>
      <c r="Y81" s="34"/>
      <c r="Z81" s="34"/>
      <c r="AA81" s="34"/>
      <c r="AB81" s="34"/>
      <c r="AC81" s="34"/>
      <c r="AD81" s="34"/>
      <c r="AE81" s="34"/>
    </row>
    <row r="82" spans="1:47" s="2" customFormat="1" ht="24.95" customHeight="1">
      <c r="A82" s="34"/>
      <c r="B82" s="35"/>
      <c r="C82" s="23" t="s">
        <v>129</v>
      </c>
      <c r="D82" s="34"/>
      <c r="E82" s="34"/>
      <c r="F82" s="34"/>
      <c r="G82" s="34"/>
      <c r="H82" s="34"/>
      <c r="I82" s="34"/>
      <c r="J82" s="34"/>
      <c r="K82" s="34"/>
      <c r="L82" s="44"/>
      <c r="S82" s="34"/>
      <c r="T82" s="34"/>
      <c r="U82" s="34"/>
      <c r="V82" s="34"/>
      <c r="W82" s="34"/>
      <c r="X82" s="34"/>
      <c r="Y82" s="34"/>
      <c r="Z82" s="34"/>
      <c r="AA82" s="34"/>
      <c r="AB82" s="34"/>
      <c r="AC82" s="34"/>
      <c r="AD82" s="34"/>
      <c r="AE82" s="34"/>
    </row>
    <row r="83" spans="1:47" s="2" customFormat="1" ht="6.95" customHeight="1">
      <c r="A83" s="34"/>
      <c r="B83" s="35"/>
      <c r="C83" s="34"/>
      <c r="D83" s="34"/>
      <c r="E83" s="34"/>
      <c r="F83" s="34"/>
      <c r="G83" s="34"/>
      <c r="H83" s="34"/>
      <c r="I83" s="34"/>
      <c r="J83" s="34"/>
      <c r="K83" s="34"/>
      <c r="L83" s="44"/>
      <c r="S83" s="34"/>
      <c r="T83" s="34"/>
      <c r="U83" s="34"/>
      <c r="V83" s="34"/>
      <c r="W83" s="34"/>
      <c r="X83" s="34"/>
      <c r="Y83" s="34"/>
      <c r="Z83" s="34"/>
      <c r="AA83" s="34"/>
      <c r="AB83" s="34"/>
      <c r="AC83" s="34"/>
      <c r="AD83" s="34"/>
      <c r="AE83" s="34"/>
    </row>
    <row r="84" spans="1:47" s="2" customFormat="1" ht="12" customHeight="1">
      <c r="A84" s="34"/>
      <c r="B84" s="35"/>
      <c r="C84" s="29" t="s">
        <v>16</v>
      </c>
      <c r="D84" s="34"/>
      <c r="E84" s="34"/>
      <c r="F84" s="34"/>
      <c r="G84" s="34"/>
      <c r="H84" s="34"/>
      <c r="I84" s="34"/>
      <c r="J84" s="34"/>
      <c r="K84" s="34"/>
      <c r="L84" s="44"/>
      <c r="S84" s="34"/>
      <c r="T84" s="34"/>
      <c r="U84" s="34"/>
      <c r="V84" s="34"/>
      <c r="W84" s="34"/>
      <c r="X84" s="34"/>
      <c r="Y84" s="34"/>
      <c r="Z84" s="34"/>
      <c r="AA84" s="34"/>
      <c r="AB84" s="34"/>
      <c r="AC84" s="34"/>
      <c r="AD84" s="34"/>
      <c r="AE84" s="34"/>
    </row>
    <row r="85" spans="1:47" s="2" customFormat="1" ht="16.5" customHeight="1">
      <c r="A85" s="34"/>
      <c r="B85" s="35"/>
      <c r="C85" s="34"/>
      <c r="D85" s="34"/>
      <c r="E85" s="289" t="str">
        <f>E7</f>
        <v>Oprava kolejí výhybek a nástupišť v žst. Strážnice</v>
      </c>
      <c r="F85" s="290"/>
      <c r="G85" s="290"/>
      <c r="H85" s="290"/>
      <c r="I85" s="34"/>
      <c r="J85" s="34"/>
      <c r="K85" s="34"/>
      <c r="L85" s="44"/>
      <c r="S85" s="34"/>
      <c r="T85" s="34"/>
      <c r="U85" s="34"/>
      <c r="V85" s="34"/>
      <c r="W85" s="34"/>
      <c r="X85" s="34"/>
      <c r="Y85" s="34"/>
      <c r="Z85" s="34"/>
      <c r="AA85" s="34"/>
      <c r="AB85" s="34"/>
      <c r="AC85" s="34"/>
      <c r="AD85" s="34"/>
      <c r="AE85" s="34"/>
    </row>
    <row r="86" spans="1:47" s="2" customFormat="1" ht="12" customHeight="1">
      <c r="A86" s="34"/>
      <c r="B86" s="35"/>
      <c r="C86" s="29" t="s">
        <v>127</v>
      </c>
      <c r="D86" s="34"/>
      <c r="E86" s="34"/>
      <c r="F86" s="34"/>
      <c r="G86" s="34"/>
      <c r="H86" s="34"/>
      <c r="I86" s="34"/>
      <c r="J86" s="34"/>
      <c r="K86" s="34"/>
      <c r="L86" s="44"/>
      <c r="S86" s="34"/>
      <c r="T86" s="34"/>
      <c r="U86" s="34"/>
      <c r="V86" s="34"/>
      <c r="W86" s="34"/>
      <c r="X86" s="34"/>
      <c r="Y86" s="34"/>
      <c r="Z86" s="34"/>
      <c r="AA86" s="34"/>
      <c r="AB86" s="34"/>
      <c r="AC86" s="34"/>
      <c r="AD86" s="34"/>
      <c r="AE86" s="34"/>
    </row>
    <row r="87" spans="1:47" s="2" customFormat="1" ht="16.5" customHeight="1">
      <c r="A87" s="34"/>
      <c r="B87" s="35"/>
      <c r="C87" s="34"/>
      <c r="D87" s="34"/>
      <c r="E87" s="285" t="str">
        <f>E9</f>
        <v>SO 201 - Nástupiště včetně úrovňového přechodu</v>
      </c>
      <c r="F87" s="288"/>
      <c r="G87" s="288"/>
      <c r="H87" s="288"/>
      <c r="I87" s="34"/>
      <c r="J87" s="34"/>
      <c r="K87" s="34"/>
      <c r="L87" s="44"/>
      <c r="S87" s="34"/>
      <c r="T87" s="34"/>
      <c r="U87" s="34"/>
      <c r="V87" s="34"/>
      <c r="W87" s="34"/>
      <c r="X87" s="34"/>
      <c r="Y87" s="34"/>
      <c r="Z87" s="34"/>
      <c r="AA87" s="34"/>
      <c r="AB87" s="34"/>
      <c r="AC87" s="34"/>
      <c r="AD87" s="34"/>
      <c r="AE87" s="34"/>
    </row>
    <row r="88" spans="1:47" s="2" customFormat="1" ht="6.95" customHeight="1">
      <c r="A88" s="34"/>
      <c r="B88" s="35"/>
      <c r="C88" s="34"/>
      <c r="D88" s="34"/>
      <c r="E88" s="34"/>
      <c r="F88" s="34"/>
      <c r="G88" s="34"/>
      <c r="H88" s="34"/>
      <c r="I88" s="34"/>
      <c r="J88" s="34"/>
      <c r="K88" s="34"/>
      <c r="L88" s="44"/>
      <c r="S88" s="34"/>
      <c r="T88" s="34"/>
      <c r="U88" s="34"/>
      <c r="V88" s="34"/>
      <c r="W88" s="34"/>
      <c r="X88" s="34"/>
      <c r="Y88" s="34"/>
      <c r="Z88" s="34"/>
      <c r="AA88" s="34"/>
      <c r="AB88" s="34"/>
      <c r="AC88" s="34"/>
      <c r="AD88" s="34"/>
      <c r="AE88" s="34"/>
    </row>
    <row r="89" spans="1:47" s="2" customFormat="1" ht="12" customHeight="1">
      <c r="A89" s="34"/>
      <c r="B89" s="35"/>
      <c r="C89" s="29" t="s">
        <v>20</v>
      </c>
      <c r="D89" s="34"/>
      <c r="E89" s="34"/>
      <c r="F89" s="27" t="str">
        <f>F12</f>
        <v xml:space="preserve"> </v>
      </c>
      <c r="G89" s="34"/>
      <c r="H89" s="34"/>
      <c r="I89" s="29" t="s">
        <v>22</v>
      </c>
      <c r="J89" s="57">
        <f>IF(J12="","",J12)</f>
        <v>45072</v>
      </c>
      <c r="K89" s="34"/>
      <c r="L89" s="44"/>
      <c r="S89" s="34"/>
      <c r="T89" s="34"/>
      <c r="U89" s="34"/>
      <c r="V89" s="34"/>
      <c r="W89" s="34"/>
      <c r="X89" s="34"/>
      <c r="Y89" s="34"/>
      <c r="Z89" s="34"/>
      <c r="AA89" s="34"/>
      <c r="AB89" s="34"/>
      <c r="AC89" s="34"/>
      <c r="AD89" s="34"/>
      <c r="AE89" s="34"/>
    </row>
    <row r="90" spans="1:47" s="2" customFormat="1" ht="6.95" customHeight="1">
      <c r="A90" s="34"/>
      <c r="B90" s="35"/>
      <c r="C90" s="34"/>
      <c r="D90" s="34"/>
      <c r="E90" s="34"/>
      <c r="F90" s="34"/>
      <c r="G90" s="34"/>
      <c r="H90" s="34"/>
      <c r="I90" s="34"/>
      <c r="J90" s="34"/>
      <c r="K90" s="34"/>
      <c r="L90" s="44"/>
      <c r="S90" s="34"/>
      <c r="T90" s="34"/>
      <c r="U90" s="34"/>
      <c r="V90" s="34"/>
      <c r="W90" s="34"/>
      <c r="X90" s="34"/>
      <c r="Y90" s="34"/>
      <c r="Z90" s="34"/>
      <c r="AA90" s="34"/>
      <c r="AB90" s="34"/>
      <c r="AC90" s="34"/>
      <c r="AD90" s="34"/>
      <c r="AE90" s="34"/>
    </row>
    <row r="91" spans="1:47" s="2" customFormat="1" ht="15.2" customHeight="1">
      <c r="A91" s="34"/>
      <c r="B91" s="35"/>
      <c r="C91" s="29" t="s">
        <v>23</v>
      </c>
      <c r="D91" s="34"/>
      <c r="E91" s="34"/>
      <c r="F91" s="27" t="str">
        <f>E15</f>
        <v xml:space="preserve"> </v>
      </c>
      <c r="G91" s="34"/>
      <c r="H91" s="34"/>
      <c r="I91" s="29" t="s">
        <v>28</v>
      </c>
      <c r="J91" s="32" t="str">
        <f>E21</f>
        <v xml:space="preserve"> </v>
      </c>
      <c r="K91" s="34"/>
      <c r="L91" s="44"/>
      <c r="S91" s="34"/>
      <c r="T91" s="34"/>
      <c r="U91" s="34"/>
      <c r="V91" s="34"/>
      <c r="W91" s="34"/>
      <c r="X91" s="34"/>
      <c r="Y91" s="34"/>
      <c r="Z91" s="34"/>
      <c r="AA91" s="34"/>
      <c r="AB91" s="34"/>
      <c r="AC91" s="34"/>
      <c r="AD91" s="34"/>
      <c r="AE91" s="34"/>
    </row>
    <row r="92" spans="1:47" s="2" customFormat="1" ht="15.2" customHeight="1">
      <c r="A92" s="34"/>
      <c r="B92" s="35"/>
      <c r="C92" s="29" t="s">
        <v>26</v>
      </c>
      <c r="D92" s="34"/>
      <c r="E92" s="34"/>
      <c r="F92" s="27" t="str">
        <f>IF(E18="","",E18)</f>
        <v>Vyplň údaj</v>
      </c>
      <c r="G92" s="34"/>
      <c r="H92" s="34"/>
      <c r="I92" s="29" t="s">
        <v>30</v>
      </c>
      <c r="J92" s="32" t="str">
        <f>E24</f>
        <v xml:space="preserve"> </v>
      </c>
      <c r="K92" s="34"/>
      <c r="L92" s="44"/>
      <c r="S92" s="34"/>
      <c r="T92" s="34"/>
      <c r="U92" s="34"/>
      <c r="V92" s="34"/>
      <c r="W92" s="34"/>
      <c r="X92" s="34"/>
      <c r="Y92" s="34"/>
      <c r="Z92" s="34"/>
      <c r="AA92" s="34"/>
      <c r="AB92" s="34"/>
      <c r="AC92" s="34"/>
      <c r="AD92" s="34"/>
      <c r="AE92" s="34"/>
    </row>
    <row r="93" spans="1:47" s="2" customFormat="1" ht="10.35" customHeight="1">
      <c r="A93" s="34"/>
      <c r="B93" s="35"/>
      <c r="C93" s="34"/>
      <c r="D93" s="34"/>
      <c r="E93" s="34"/>
      <c r="F93" s="34"/>
      <c r="G93" s="34"/>
      <c r="H93" s="34"/>
      <c r="I93" s="34"/>
      <c r="J93" s="34"/>
      <c r="K93" s="34"/>
      <c r="L93" s="44"/>
      <c r="S93" s="34"/>
      <c r="T93" s="34"/>
      <c r="U93" s="34"/>
      <c r="V93" s="34"/>
      <c r="W93" s="34"/>
      <c r="X93" s="34"/>
      <c r="Y93" s="34"/>
      <c r="Z93" s="34"/>
      <c r="AA93" s="34"/>
      <c r="AB93" s="34"/>
      <c r="AC93" s="34"/>
      <c r="AD93" s="34"/>
      <c r="AE93" s="34"/>
    </row>
    <row r="94" spans="1:47" s="2" customFormat="1" ht="29.25" customHeight="1">
      <c r="A94" s="34"/>
      <c r="B94" s="35"/>
      <c r="C94" s="116" t="s">
        <v>130</v>
      </c>
      <c r="D94" s="108"/>
      <c r="E94" s="108"/>
      <c r="F94" s="108"/>
      <c r="G94" s="108"/>
      <c r="H94" s="108"/>
      <c r="I94" s="108"/>
      <c r="J94" s="117" t="s">
        <v>131</v>
      </c>
      <c r="K94" s="108"/>
      <c r="L94" s="44"/>
      <c r="S94" s="34"/>
      <c r="T94" s="34"/>
      <c r="U94" s="34"/>
      <c r="V94" s="34"/>
      <c r="W94" s="34"/>
      <c r="X94" s="34"/>
      <c r="Y94" s="34"/>
      <c r="Z94" s="34"/>
      <c r="AA94" s="34"/>
      <c r="AB94" s="34"/>
      <c r="AC94" s="34"/>
      <c r="AD94" s="34"/>
      <c r="AE94" s="34"/>
    </row>
    <row r="95" spans="1:47" s="2" customFormat="1" ht="10.35" customHeight="1">
      <c r="A95" s="34"/>
      <c r="B95" s="35"/>
      <c r="C95" s="34"/>
      <c r="D95" s="34"/>
      <c r="E95" s="34"/>
      <c r="F95" s="34"/>
      <c r="G95" s="34"/>
      <c r="H95" s="34"/>
      <c r="I95" s="34"/>
      <c r="J95" s="34"/>
      <c r="K95" s="34"/>
      <c r="L95" s="44"/>
      <c r="S95" s="34"/>
      <c r="T95" s="34"/>
      <c r="U95" s="34"/>
      <c r="V95" s="34"/>
      <c r="W95" s="34"/>
      <c r="X95" s="34"/>
      <c r="Y95" s="34"/>
      <c r="Z95" s="34"/>
      <c r="AA95" s="34"/>
      <c r="AB95" s="34"/>
      <c r="AC95" s="34"/>
      <c r="AD95" s="34"/>
      <c r="AE95" s="34"/>
    </row>
    <row r="96" spans="1:47" s="2" customFormat="1" ht="22.9" customHeight="1">
      <c r="A96" s="34"/>
      <c r="B96" s="35"/>
      <c r="C96" s="118" t="s">
        <v>132</v>
      </c>
      <c r="D96" s="34"/>
      <c r="E96" s="34"/>
      <c r="F96" s="34"/>
      <c r="G96" s="34"/>
      <c r="H96" s="34"/>
      <c r="I96" s="34"/>
      <c r="J96" s="73">
        <f>J120</f>
        <v>0</v>
      </c>
      <c r="K96" s="34"/>
      <c r="L96" s="44"/>
      <c r="S96" s="34"/>
      <c r="T96" s="34"/>
      <c r="U96" s="34"/>
      <c r="V96" s="34"/>
      <c r="W96" s="34"/>
      <c r="X96" s="34"/>
      <c r="Y96" s="34"/>
      <c r="Z96" s="34"/>
      <c r="AA96" s="34"/>
      <c r="AB96" s="34"/>
      <c r="AC96" s="34"/>
      <c r="AD96" s="34"/>
      <c r="AE96" s="34"/>
      <c r="AU96" s="19" t="s">
        <v>133</v>
      </c>
    </row>
    <row r="97" spans="1:31" s="9" customFormat="1" ht="24.95" customHeight="1">
      <c r="B97" s="119"/>
      <c r="D97" s="120" t="s">
        <v>134</v>
      </c>
      <c r="E97" s="121"/>
      <c r="F97" s="121"/>
      <c r="G97" s="121"/>
      <c r="H97" s="121"/>
      <c r="I97" s="121"/>
      <c r="J97" s="122">
        <f>J121</f>
        <v>0</v>
      </c>
      <c r="L97" s="119"/>
    </row>
    <row r="98" spans="1:31" s="10" customFormat="1" ht="19.899999999999999" customHeight="1">
      <c r="B98" s="123"/>
      <c r="D98" s="124" t="s">
        <v>135</v>
      </c>
      <c r="E98" s="125"/>
      <c r="F98" s="125"/>
      <c r="G98" s="125"/>
      <c r="H98" s="125"/>
      <c r="I98" s="125"/>
      <c r="J98" s="126">
        <f>J122</f>
        <v>0</v>
      </c>
      <c r="L98" s="123"/>
    </row>
    <row r="99" spans="1:31" s="10" customFormat="1" ht="19.899999999999999" customHeight="1">
      <c r="B99" s="123"/>
      <c r="D99" s="124" t="s">
        <v>877</v>
      </c>
      <c r="E99" s="125"/>
      <c r="F99" s="125"/>
      <c r="G99" s="125"/>
      <c r="H99" s="125"/>
      <c r="I99" s="125"/>
      <c r="J99" s="126">
        <f>J247</f>
        <v>0</v>
      </c>
      <c r="L99" s="123"/>
    </row>
    <row r="100" spans="1:31" s="9" customFormat="1" ht="24.95" customHeight="1">
      <c r="B100" s="119"/>
      <c r="D100" s="120" t="s">
        <v>136</v>
      </c>
      <c r="E100" s="121"/>
      <c r="F100" s="121"/>
      <c r="G100" s="121"/>
      <c r="H100" s="121"/>
      <c r="I100" s="121"/>
      <c r="J100" s="122">
        <f>J397</f>
        <v>0</v>
      </c>
      <c r="L100" s="119"/>
    </row>
    <row r="101" spans="1:31" s="2" customFormat="1" ht="21.75" customHeight="1">
      <c r="A101" s="34"/>
      <c r="B101" s="35"/>
      <c r="C101" s="34"/>
      <c r="D101" s="34"/>
      <c r="E101" s="34"/>
      <c r="F101" s="34"/>
      <c r="G101" s="34"/>
      <c r="H101" s="34"/>
      <c r="I101" s="34"/>
      <c r="J101" s="34"/>
      <c r="K101" s="34"/>
      <c r="L101" s="44"/>
      <c r="S101" s="34"/>
      <c r="T101" s="34"/>
      <c r="U101" s="34"/>
      <c r="V101" s="34"/>
      <c r="W101" s="34"/>
      <c r="X101" s="34"/>
      <c r="Y101" s="34"/>
      <c r="Z101" s="34"/>
      <c r="AA101" s="34"/>
      <c r="AB101" s="34"/>
      <c r="AC101" s="34"/>
      <c r="AD101" s="34"/>
      <c r="AE101" s="34"/>
    </row>
    <row r="102" spans="1:31" s="2" customFormat="1" ht="6.95" customHeight="1">
      <c r="A102" s="34"/>
      <c r="B102" s="49"/>
      <c r="C102" s="50"/>
      <c r="D102" s="50"/>
      <c r="E102" s="50"/>
      <c r="F102" s="50"/>
      <c r="G102" s="50"/>
      <c r="H102" s="50"/>
      <c r="I102" s="50"/>
      <c r="J102" s="50"/>
      <c r="K102" s="50"/>
      <c r="L102" s="44"/>
      <c r="S102" s="34"/>
      <c r="T102" s="34"/>
      <c r="U102" s="34"/>
      <c r="V102" s="34"/>
      <c r="W102" s="34"/>
      <c r="X102" s="34"/>
      <c r="Y102" s="34"/>
      <c r="Z102" s="34"/>
      <c r="AA102" s="34"/>
      <c r="AB102" s="34"/>
      <c r="AC102" s="34"/>
      <c r="AD102" s="34"/>
      <c r="AE102" s="34"/>
    </row>
    <row r="106" spans="1:31" s="2" customFormat="1" ht="6.95" customHeight="1">
      <c r="A106" s="34"/>
      <c r="B106" s="51"/>
      <c r="C106" s="52"/>
      <c r="D106" s="52"/>
      <c r="E106" s="52"/>
      <c r="F106" s="52"/>
      <c r="G106" s="52"/>
      <c r="H106" s="52"/>
      <c r="I106" s="52"/>
      <c r="J106" s="52"/>
      <c r="K106" s="52"/>
      <c r="L106" s="44"/>
      <c r="S106" s="34"/>
      <c r="T106" s="34"/>
      <c r="U106" s="34"/>
      <c r="V106" s="34"/>
      <c r="W106" s="34"/>
      <c r="X106" s="34"/>
      <c r="Y106" s="34"/>
      <c r="Z106" s="34"/>
      <c r="AA106" s="34"/>
      <c r="AB106" s="34"/>
      <c r="AC106" s="34"/>
      <c r="AD106" s="34"/>
      <c r="AE106" s="34"/>
    </row>
    <row r="107" spans="1:31" s="2" customFormat="1" ht="24.95" customHeight="1">
      <c r="A107" s="34"/>
      <c r="B107" s="35"/>
      <c r="C107" s="23" t="s">
        <v>137</v>
      </c>
      <c r="D107" s="34"/>
      <c r="E107" s="34"/>
      <c r="F107" s="34"/>
      <c r="G107" s="34"/>
      <c r="H107" s="34"/>
      <c r="I107" s="34"/>
      <c r="J107" s="34"/>
      <c r="K107" s="34"/>
      <c r="L107" s="44"/>
      <c r="S107" s="34"/>
      <c r="T107" s="34"/>
      <c r="U107" s="34"/>
      <c r="V107" s="34"/>
      <c r="W107" s="34"/>
      <c r="X107" s="34"/>
      <c r="Y107" s="34"/>
      <c r="Z107" s="34"/>
      <c r="AA107" s="34"/>
      <c r="AB107" s="34"/>
      <c r="AC107" s="34"/>
      <c r="AD107" s="34"/>
      <c r="AE107" s="34"/>
    </row>
    <row r="108" spans="1:31" s="2" customFormat="1" ht="6.95" customHeight="1">
      <c r="A108" s="34"/>
      <c r="B108" s="35"/>
      <c r="C108" s="34"/>
      <c r="D108" s="34"/>
      <c r="E108" s="34"/>
      <c r="F108" s="34"/>
      <c r="G108" s="34"/>
      <c r="H108" s="34"/>
      <c r="I108" s="34"/>
      <c r="J108" s="34"/>
      <c r="K108" s="34"/>
      <c r="L108" s="44"/>
      <c r="S108" s="34"/>
      <c r="T108" s="34"/>
      <c r="U108" s="34"/>
      <c r="V108" s="34"/>
      <c r="W108" s="34"/>
      <c r="X108" s="34"/>
      <c r="Y108" s="34"/>
      <c r="Z108" s="34"/>
      <c r="AA108" s="34"/>
      <c r="AB108" s="34"/>
      <c r="AC108" s="34"/>
      <c r="AD108" s="34"/>
      <c r="AE108" s="34"/>
    </row>
    <row r="109" spans="1:31" s="2" customFormat="1" ht="12" customHeight="1">
      <c r="A109" s="34"/>
      <c r="B109" s="35"/>
      <c r="C109" s="29" t="s">
        <v>16</v>
      </c>
      <c r="D109" s="34"/>
      <c r="E109" s="34"/>
      <c r="F109" s="34"/>
      <c r="G109" s="34"/>
      <c r="H109" s="34"/>
      <c r="I109" s="34"/>
      <c r="J109" s="34"/>
      <c r="K109" s="34"/>
      <c r="L109" s="44"/>
      <c r="S109" s="34"/>
      <c r="T109" s="34"/>
      <c r="U109" s="34"/>
      <c r="V109" s="34"/>
      <c r="W109" s="34"/>
      <c r="X109" s="34"/>
      <c r="Y109" s="34"/>
      <c r="Z109" s="34"/>
      <c r="AA109" s="34"/>
      <c r="AB109" s="34"/>
      <c r="AC109" s="34"/>
      <c r="AD109" s="34"/>
      <c r="AE109" s="34"/>
    </row>
    <row r="110" spans="1:31" s="2" customFormat="1" ht="16.5" customHeight="1">
      <c r="A110" s="34"/>
      <c r="B110" s="35"/>
      <c r="C110" s="34"/>
      <c r="D110" s="34"/>
      <c r="E110" s="289" t="str">
        <f>E7</f>
        <v>Oprava kolejí výhybek a nástupišť v žst. Strážnice</v>
      </c>
      <c r="F110" s="290"/>
      <c r="G110" s="290"/>
      <c r="H110" s="290"/>
      <c r="I110" s="34"/>
      <c r="J110" s="34"/>
      <c r="K110" s="34"/>
      <c r="L110" s="44"/>
      <c r="S110" s="34"/>
      <c r="T110" s="34"/>
      <c r="U110" s="34"/>
      <c r="V110" s="34"/>
      <c r="W110" s="34"/>
      <c r="X110" s="34"/>
      <c r="Y110" s="34"/>
      <c r="Z110" s="34"/>
      <c r="AA110" s="34"/>
      <c r="AB110" s="34"/>
      <c r="AC110" s="34"/>
      <c r="AD110" s="34"/>
      <c r="AE110" s="34"/>
    </row>
    <row r="111" spans="1:31" s="2" customFormat="1" ht="12" customHeight="1">
      <c r="A111" s="34"/>
      <c r="B111" s="35"/>
      <c r="C111" s="29" t="s">
        <v>127</v>
      </c>
      <c r="D111" s="34"/>
      <c r="E111" s="34"/>
      <c r="F111" s="34"/>
      <c r="G111" s="34"/>
      <c r="H111" s="34"/>
      <c r="I111" s="34"/>
      <c r="J111" s="34"/>
      <c r="K111" s="34"/>
      <c r="L111" s="44"/>
      <c r="S111" s="34"/>
      <c r="T111" s="34"/>
      <c r="U111" s="34"/>
      <c r="V111" s="34"/>
      <c r="W111" s="34"/>
      <c r="X111" s="34"/>
      <c r="Y111" s="34"/>
      <c r="Z111" s="34"/>
      <c r="AA111" s="34"/>
      <c r="AB111" s="34"/>
      <c r="AC111" s="34"/>
      <c r="AD111" s="34"/>
      <c r="AE111" s="34"/>
    </row>
    <row r="112" spans="1:31" s="2" customFormat="1" ht="16.5" customHeight="1">
      <c r="A112" s="34"/>
      <c r="B112" s="35"/>
      <c r="C112" s="34"/>
      <c r="D112" s="34"/>
      <c r="E112" s="285" t="str">
        <f>E9</f>
        <v>SO 201 - Nástupiště včetně úrovňového přechodu</v>
      </c>
      <c r="F112" s="288"/>
      <c r="G112" s="288"/>
      <c r="H112" s="288"/>
      <c r="I112" s="34"/>
      <c r="J112" s="34"/>
      <c r="K112" s="34"/>
      <c r="L112" s="44"/>
      <c r="S112" s="34"/>
      <c r="T112" s="34"/>
      <c r="U112" s="34"/>
      <c r="V112" s="34"/>
      <c r="W112" s="34"/>
      <c r="X112" s="34"/>
      <c r="Y112" s="34"/>
      <c r="Z112" s="34"/>
      <c r="AA112" s="34"/>
      <c r="AB112" s="34"/>
      <c r="AC112" s="34"/>
      <c r="AD112" s="34"/>
      <c r="AE112" s="34"/>
    </row>
    <row r="113" spans="1:65" s="2" customFormat="1" ht="6.95" customHeight="1">
      <c r="A113" s="34"/>
      <c r="B113" s="35"/>
      <c r="C113" s="34"/>
      <c r="D113" s="34"/>
      <c r="E113" s="34"/>
      <c r="F113" s="34"/>
      <c r="G113" s="34"/>
      <c r="H113" s="34"/>
      <c r="I113" s="34"/>
      <c r="J113" s="34"/>
      <c r="K113" s="34"/>
      <c r="L113" s="44"/>
      <c r="S113" s="34"/>
      <c r="T113" s="34"/>
      <c r="U113" s="34"/>
      <c r="V113" s="34"/>
      <c r="W113" s="34"/>
      <c r="X113" s="34"/>
      <c r="Y113" s="34"/>
      <c r="Z113" s="34"/>
      <c r="AA113" s="34"/>
      <c r="AB113" s="34"/>
      <c r="AC113" s="34"/>
      <c r="AD113" s="34"/>
      <c r="AE113" s="34"/>
    </row>
    <row r="114" spans="1:65" s="2" customFormat="1" ht="12" customHeight="1">
      <c r="A114" s="34"/>
      <c r="B114" s="35"/>
      <c r="C114" s="29" t="s">
        <v>20</v>
      </c>
      <c r="D114" s="34"/>
      <c r="E114" s="34"/>
      <c r="F114" s="27" t="str">
        <f>F12</f>
        <v xml:space="preserve"> </v>
      </c>
      <c r="G114" s="34"/>
      <c r="H114" s="34"/>
      <c r="I114" s="29" t="s">
        <v>22</v>
      </c>
      <c r="J114" s="57">
        <f>IF(J12="","",J12)</f>
        <v>45072</v>
      </c>
      <c r="K114" s="34"/>
      <c r="L114" s="44"/>
      <c r="S114" s="34"/>
      <c r="T114" s="34"/>
      <c r="U114" s="34"/>
      <c r="V114" s="34"/>
      <c r="W114" s="34"/>
      <c r="X114" s="34"/>
      <c r="Y114" s="34"/>
      <c r="Z114" s="34"/>
      <c r="AA114" s="34"/>
      <c r="AB114" s="34"/>
      <c r="AC114" s="34"/>
      <c r="AD114" s="34"/>
      <c r="AE114" s="34"/>
    </row>
    <row r="115" spans="1:65" s="2" customFormat="1" ht="6.95" customHeight="1">
      <c r="A115" s="34"/>
      <c r="B115" s="35"/>
      <c r="C115" s="34"/>
      <c r="D115" s="34"/>
      <c r="E115" s="34"/>
      <c r="F115" s="34"/>
      <c r="G115" s="34"/>
      <c r="H115" s="34"/>
      <c r="I115" s="34"/>
      <c r="J115" s="34"/>
      <c r="K115" s="34"/>
      <c r="L115" s="44"/>
      <c r="S115" s="34"/>
      <c r="T115" s="34"/>
      <c r="U115" s="34"/>
      <c r="V115" s="34"/>
      <c r="W115" s="34"/>
      <c r="X115" s="34"/>
      <c r="Y115" s="34"/>
      <c r="Z115" s="34"/>
      <c r="AA115" s="34"/>
      <c r="AB115" s="34"/>
      <c r="AC115" s="34"/>
      <c r="AD115" s="34"/>
      <c r="AE115" s="34"/>
    </row>
    <row r="116" spans="1:65" s="2" customFormat="1" ht="15.2" customHeight="1">
      <c r="A116" s="34"/>
      <c r="B116" s="35"/>
      <c r="C116" s="29" t="s">
        <v>23</v>
      </c>
      <c r="D116" s="34"/>
      <c r="E116" s="34"/>
      <c r="F116" s="27" t="str">
        <f>E15</f>
        <v xml:space="preserve"> </v>
      </c>
      <c r="G116" s="34"/>
      <c r="H116" s="34"/>
      <c r="I116" s="29" t="s">
        <v>28</v>
      </c>
      <c r="J116" s="32" t="str">
        <f>E21</f>
        <v xml:space="preserve"> </v>
      </c>
      <c r="K116" s="34"/>
      <c r="L116" s="44"/>
      <c r="S116" s="34"/>
      <c r="T116" s="34"/>
      <c r="U116" s="34"/>
      <c r="V116" s="34"/>
      <c r="W116" s="34"/>
      <c r="X116" s="34"/>
      <c r="Y116" s="34"/>
      <c r="Z116" s="34"/>
      <c r="AA116" s="34"/>
      <c r="AB116" s="34"/>
      <c r="AC116" s="34"/>
      <c r="AD116" s="34"/>
      <c r="AE116" s="34"/>
    </row>
    <row r="117" spans="1:65" s="2" customFormat="1" ht="15.2" customHeight="1">
      <c r="A117" s="34"/>
      <c r="B117" s="35"/>
      <c r="C117" s="29" t="s">
        <v>26</v>
      </c>
      <c r="D117" s="34"/>
      <c r="E117" s="34"/>
      <c r="F117" s="27" t="str">
        <f>IF(E18="","",E18)</f>
        <v>Vyplň údaj</v>
      </c>
      <c r="G117" s="34"/>
      <c r="H117" s="34"/>
      <c r="I117" s="29" t="s">
        <v>30</v>
      </c>
      <c r="J117" s="32" t="str">
        <f>E24</f>
        <v xml:space="preserve"> </v>
      </c>
      <c r="K117" s="34"/>
      <c r="L117" s="44"/>
      <c r="S117" s="34"/>
      <c r="T117" s="34"/>
      <c r="U117" s="34"/>
      <c r="V117" s="34"/>
      <c r="W117" s="34"/>
      <c r="X117" s="34"/>
      <c r="Y117" s="34"/>
      <c r="Z117" s="34"/>
      <c r="AA117" s="34"/>
      <c r="AB117" s="34"/>
      <c r="AC117" s="34"/>
      <c r="AD117" s="34"/>
      <c r="AE117" s="34"/>
    </row>
    <row r="118" spans="1:65" s="2" customFormat="1" ht="10.35" customHeight="1">
      <c r="A118" s="34"/>
      <c r="B118" s="35"/>
      <c r="C118" s="34"/>
      <c r="D118" s="34"/>
      <c r="E118" s="34"/>
      <c r="F118" s="34"/>
      <c r="G118" s="34"/>
      <c r="H118" s="34"/>
      <c r="I118" s="34"/>
      <c r="J118" s="34"/>
      <c r="K118" s="34"/>
      <c r="L118" s="44"/>
      <c r="S118" s="34"/>
      <c r="T118" s="34"/>
      <c r="U118" s="34"/>
      <c r="V118" s="34"/>
      <c r="W118" s="34"/>
      <c r="X118" s="34"/>
      <c r="Y118" s="34"/>
      <c r="Z118" s="34"/>
      <c r="AA118" s="34"/>
      <c r="AB118" s="34"/>
      <c r="AC118" s="34"/>
      <c r="AD118" s="34"/>
      <c r="AE118" s="34"/>
    </row>
    <row r="119" spans="1:65" s="11" customFormat="1" ht="29.25" customHeight="1">
      <c r="A119" s="127"/>
      <c r="B119" s="128"/>
      <c r="C119" s="129" t="s">
        <v>138</v>
      </c>
      <c r="D119" s="130" t="s">
        <v>57</v>
      </c>
      <c r="E119" s="130" t="s">
        <v>53</v>
      </c>
      <c r="F119" s="130" t="s">
        <v>54</v>
      </c>
      <c r="G119" s="130" t="s">
        <v>139</v>
      </c>
      <c r="H119" s="130" t="s">
        <v>140</v>
      </c>
      <c r="I119" s="130" t="s">
        <v>141</v>
      </c>
      <c r="J119" s="131" t="s">
        <v>131</v>
      </c>
      <c r="K119" s="132" t="s">
        <v>142</v>
      </c>
      <c r="L119" s="133"/>
      <c r="M119" s="64" t="s">
        <v>1</v>
      </c>
      <c r="N119" s="65" t="s">
        <v>36</v>
      </c>
      <c r="O119" s="65" t="s">
        <v>143</v>
      </c>
      <c r="P119" s="65" t="s">
        <v>144</v>
      </c>
      <c r="Q119" s="65" t="s">
        <v>145</v>
      </c>
      <c r="R119" s="65" t="s">
        <v>146</v>
      </c>
      <c r="S119" s="65" t="s">
        <v>147</v>
      </c>
      <c r="T119" s="66" t="s">
        <v>148</v>
      </c>
      <c r="U119" s="127"/>
      <c r="V119" s="127"/>
      <c r="W119" s="127"/>
      <c r="X119" s="127"/>
      <c r="Y119" s="127"/>
      <c r="Z119" s="127"/>
      <c r="AA119" s="127"/>
      <c r="AB119" s="127"/>
      <c r="AC119" s="127"/>
      <c r="AD119" s="127"/>
      <c r="AE119" s="127"/>
    </row>
    <row r="120" spans="1:65" s="2" customFormat="1" ht="22.9" customHeight="1">
      <c r="A120" s="34"/>
      <c r="B120" s="35"/>
      <c r="C120" s="71" t="s">
        <v>149</v>
      </c>
      <c r="D120" s="34"/>
      <c r="E120" s="34"/>
      <c r="F120" s="34"/>
      <c r="G120" s="34"/>
      <c r="H120" s="34"/>
      <c r="I120" s="34"/>
      <c r="J120" s="134">
        <f>BK120</f>
        <v>0</v>
      </c>
      <c r="K120" s="34"/>
      <c r="L120" s="35"/>
      <c r="M120" s="67"/>
      <c r="N120" s="58"/>
      <c r="O120" s="68"/>
      <c r="P120" s="135">
        <f>P121+P397</f>
        <v>0</v>
      </c>
      <c r="Q120" s="68"/>
      <c r="R120" s="135">
        <f>R121+R397</f>
        <v>0</v>
      </c>
      <c r="S120" s="68"/>
      <c r="T120" s="136">
        <f>T121+T397</f>
        <v>0</v>
      </c>
      <c r="U120" s="34"/>
      <c r="V120" s="34"/>
      <c r="W120" s="34"/>
      <c r="X120" s="34"/>
      <c r="Y120" s="34"/>
      <c r="Z120" s="34"/>
      <c r="AA120" s="34"/>
      <c r="AB120" s="34"/>
      <c r="AC120" s="34"/>
      <c r="AD120" s="34"/>
      <c r="AE120" s="34"/>
      <c r="AT120" s="19" t="s">
        <v>71</v>
      </c>
      <c r="AU120" s="19" t="s">
        <v>133</v>
      </c>
      <c r="BK120" s="137">
        <f>BK121+BK397</f>
        <v>0</v>
      </c>
    </row>
    <row r="121" spans="1:65" s="12" customFormat="1" ht="25.9" customHeight="1">
      <c r="B121" s="138"/>
      <c r="D121" s="139" t="s">
        <v>71</v>
      </c>
      <c r="E121" s="140" t="s">
        <v>150</v>
      </c>
      <c r="F121" s="140" t="s">
        <v>151</v>
      </c>
      <c r="I121" s="141"/>
      <c r="J121" s="142">
        <f>BK121</f>
        <v>0</v>
      </c>
      <c r="L121" s="138"/>
      <c r="M121" s="143"/>
      <c r="N121" s="144"/>
      <c r="O121" s="144"/>
      <c r="P121" s="145">
        <f>P122+P247</f>
        <v>0</v>
      </c>
      <c r="Q121" s="144"/>
      <c r="R121" s="145">
        <f>R122+R247</f>
        <v>0</v>
      </c>
      <c r="S121" s="144"/>
      <c r="T121" s="146">
        <f>T122+T247</f>
        <v>0</v>
      </c>
      <c r="AR121" s="139" t="s">
        <v>80</v>
      </c>
      <c r="AT121" s="147" t="s">
        <v>71</v>
      </c>
      <c r="AU121" s="147" t="s">
        <v>72</v>
      </c>
      <c r="AY121" s="139" t="s">
        <v>152</v>
      </c>
      <c r="BK121" s="148">
        <f>BK122+BK247</f>
        <v>0</v>
      </c>
    </row>
    <row r="122" spans="1:65" s="12" customFormat="1" ht="22.9" customHeight="1">
      <c r="B122" s="138"/>
      <c r="D122" s="139" t="s">
        <v>71</v>
      </c>
      <c r="E122" s="149" t="s">
        <v>153</v>
      </c>
      <c r="F122" s="149" t="s">
        <v>154</v>
      </c>
      <c r="I122" s="141"/>
      <c r="J122" s="150">
        <f>BK122</f>
        <v>0</v>
      </c>
      <c r="L122" s="138"/>
      <c r="M122" s="143"/>
      <c r="N122" s="144"/>
      <c r="O122" s="144"/>
      <c r="P122" s="145">
        <f>SUM(P123:P246)</f>
        <v>0</v>
      </c>
      <c r="Q122" s="144"/>
      <c r="R122" s="145">
        <f>SUM(R123:R246)</f>
        <v>0</v>
      </c>
      <c r="S122" s="144"/>
      <c r="T122" s="146">
        <f>SUM(T123:T246)</f>
        <v>0</v>
      </c>
      <c r="AR122" s="139" t="s">
        <v>80</v>
      </c>
      <c r="AT122" s="147" t="s">
        <v>71</v>
      </c>
      <c r="AU122" s="147" t="s">
        <v>80</v>
      </c>
      <c r="AY122" s="139" t="s">
        <v>152</v>
      </c>
      <c r="BK122" s="148">
        <f>SUM(BK123:BK246)</f>
        <v>0</v>
      </c>
    </row>
    <row r="123" spans="1:65" s="2" customFormat="1" ht="55.5" customHeight="1">
      <c r="A123" s="34"/>
      <c r="B123" s="151"/>
      <c r="C123" s="152" t="s">
        <v>80</v>
      </c>
      <c r="D123" s="152" t="s">
        <v>155</v>
      </c>
      <c r="E123" s="153" t="s">
        <v>878</v>
      </c>
      <c r="F123" s="154" t="s">
        <v>879</v>
      </c>
      <c r="G123" s="155" t="s">
        <v>188</v>
      </c>
      <c r="H123" s="156">
        <v>8</v>
      </c>
      <c r="I123" s="157"/>
      <c r="J123" s="158">
        <f>ROUND(I123*H123,2)</f>
        <v>0</v>
      </c>
      <c r="K123" s="159"/>
      <c r="L123" s="35"/>
      <c r="M123" s="160" t="s">
        <v>1</v>
      </c>
      <c r="N123" s="161" t="s">
        <v>37</v>
      </c>
      <c r="O123" s="60"/>
      <c r="P123" s="162">
        <f>O123*H123</f>
        <v>0</v>
      </c>
      <c r="Q123" s="162">
        <v>0</v>
      </c>
      <c r="R123" s="162">
        <f>Q123*H123</f>
        <v>0</v>
      </c>
      <c r="S123" s="162">
        <v>0</v>
      </c>
      <c r="T123" s="163">
        <f>S123*H123</f>
        <v>0</v>
      </c>
      <c r="U123" s="34"/>
      <c r="V123" s="34"/>
      <c r="W123" s="34"/>
      <c r="X123" s="34"/>
      <c r="Y123" s="34"/>
      <c r="Z123" s="34"/>
      <c r="AA123" s="34"/>
      <c r="AB123" s="34"/>
      <c r="AC123" s="34"/>
      <c r="AD123" s="34"/>
      <c r="AE123" s="34"/>
      <c r="AR123" s="164" t="s">
        <v>159</v>
      </c>
      <c r="AT123" s="164" t="s">
        <v>155</v>
      </c>
      <c r="AU123" s="164" t="s">
        <v>82</v>
      </c>
      <c r="AY123" s="19" t="s">
        <v>152</v>
      </c>
      <c r="BE123" s="165">
        <f>IF(N123="základní",J123,0)</f>
        <v>0</v>
      </c>
      <c r="BF123" s="165">
        <f>IF(N123="snížená",J123,0)</f>
        <v>0</v>
      </c>
      <c r="BG123" s="165">
        <f>IF(N123="zákl. přenesená",J123,0)</f>
        <v>0</v>
      </c>
      <c r="BH123" s="165">
        <f>IF(N123="sníž. přenesená",J123,0)</f>
        <v>0</v>
      </c>
      <c r="BI123" s="165">
        <f>IF(N123="nulová",J123,0)</f>
        <v>0</v>
      </c>
      <c r="BJ123" s="19" t="s">
        <v>80</v>
      </c>
      <c r="BK123" s="165">
        <f>ROUND(I123*H123,2)</f>
        <v>0</v>
      </c>
      <c r="BL123" s="19" t="s">
        <v>159</v>
      </c>
      <c r="BM123" s="164" t="s">
        <v>82</v>
      </c>
    </row>
    <row r="124" spans="1:65" s="2" customFormat="1" ht="49.15" customHeight="1">
      <c r="A124" s="34"/>
      <c r="B124" s="151"/>
      <c r="C124" s="152" t="s">
        <v>82</v>
      </c>
      <c r="D124" s="152" t="s">
        <v>155</v>
      </c>
      <c r="E124" s="153" t="s">
        <v>880</v>
      </c>
      <c r="F124" s="154" t="s">
        <v>881</v>
      </c>
      <c r="G124" s="155" t="s">
        <v>188</v>
      </c>
      <c r="H124" s="156">
        <v>8</v>
      </c>
      <c r="I124" s="157"/>
      <c r="J124" s="158">
        <f>ROUND(I124*H124,2)</f>
        <v>0</v>
      </c>
      <c r="K124" s="159"/>
      <c r="L124" s="35"/>
      <c r="M124" s="160" t="s">
        <v>1</v>
      </c>
      <c r="N124" s="161" t="s">
        <v>37</v>
      </c>
      <c r="O124" s="60"/>
      <c r="P124" s="162">
        <f>O124*H124</f>
        <v>0</v>
      </c>
      <c r="Q124" s="162">
        <v>0</v>
      </c>
      <c r="R124" s="162">
        <f>Q124*H124</f>
        <v>0</v>
      </c>
      <c r="S124" s="162">
        <v>0</v>
      </c>
      <c r="T124" s="163">
        <f>S124*H124</f>
        <v>0</v>
      </c>
      <c r="U124" s="34"/>
      <c r="V124" s="34"/>
      <c r="W124" s="34"/>
      <c r="X124" s="34"/>
      <c r="Y124" s="34"/>
      <c r="Z124" s="34"/>
      <c r="AA124" s="34"/>
      <c r="AB124" s="34"/>
      <c r="AC124" s="34"/>
      <c r="AD124" s="34"/>
      <c r="AE124" s="34"/>
      <c r="AR124" s="164" t="s">
        <v>159</v>
      </c>
      <c r="AT124" s="164" t="s">
        <v>155</v>
      </c>
      <c r="AU124" s="164" t="s">
        <v>82</v>
      </c>
      <c r="AY124" s="19" t="s">
        <v>152</v>
      </c>
      <c r="BE124" s="165">
        <f>IF(N124="základní",J124,0)</f>
        <v>0</v>
      </c>
      <c r="BF124" s="165">
        <f>IF(N124="snížená",J124,0)</f>
        <v>0</v>
      </c>
      <c r="BG124" s="165">
        <f>IF(N124="zákl. přenesená",J124,0)</f>
        <v>0</v>
      </c>
      <c r="BH124" s="165">
        <f>IF(N124="sníž. přenesená",J124,0)</f>
        <v>0</v>
      </c>
      <c r="BI124" s="165">
        <f>IF(N124="nulová",J124,0)</f>
        <v>0</v>
      </c>
      <c r="BJ124" s="19" t="s">
        <v>80</v>
      </c>
      <c r="BK124" s="165">
        <f>ROUND(I124*H124,2)</f>
        <v>0</v>
      </c>
      <c r="BL124" s="19" t="s">
        <v>159</v>
      </c>
      <c r="BM124" s="164" t="s">
        <v>159</v>
      </c>
    </row>
    <row r="125" spans="1:65" s="2" customFormat="1" ht="37.9" customHeight="1">
      <c r="A125" s="34"/>
      <c r="B125" s="151"/>
      <c r="C125" s="152" t="s">
        <v>162</v>
      </c>
      <c r="D125" s="152" t="s">
        <v>155</v>
      </c>
      <c r="E125" s="153" t="s">
        <v>882</v>
      </c>
      <c r="F125" s="154" t="s">
        <v>883</v>
      </c>
      <c r="G125" s="155" t="s">
        <v>188</v>
      </c>
      <c r="H125" s="156">
        <v>20</v>
      </c>
      <c r="I125" s="157"/>
      <c r="J125" s="158">
        <f>ROUND(I125*H125,2)</f>
        <v>0</v>
      </c>
      <c r="K125" s="159"/>
      <c r="L125" s="35"/>
      <c r="M125" s="160" t="s">
        <v>1</v>
      </c>
      <c r="N125" s="161" t="s">
        <v>37</v>
      </c>
      <c r="O125" s="60"/>
      <c r="P125" s="162">
        <f>O125*H125</f>
        <v>0</v>
      </c>
      <c r="Q125" s="162">
        <v>0</v>
      </c>
      <c r="R125" s="162">
        <f>Q125*H125</f>
        <v>0</v>
      </c>
      <c r="S125" s="162">
        <v>0</v>
      </c>
      <c r="T125" s="163">
        <f>S125*H125</f>
        <v>0</v>
      </c>
      <c r="U125" s="34"/>
      <c r="V125" s="34"/>
      <c r="W125" s="34"/>
      <c r="X125" s="34"/>
      <c r="Y125" s="34"/>
      <c r="Z125" s="34"/>
      <c r="AA125" s="34"/>
      <c r="AB125" s="34"/>
      <c r="AC125" s="34"/>
      <c r="AD125" s="34"/>
      <c r="AE125" s="34"/>
      <c r="AR125" s="164" t="s">
        <v>159</v>
      </c>
      <c r="AT125" s="164" t="s">
        <v>155</v>
      </c>
      <c r="AU125" s="164" t="s">
        <v>82</v>
      </c>
      <c r="AY125" s="19" t="s">
        <v>152</v>
      </c>
      <c r="BE125" s="165">
        <f>IF(N125="základní",J125,0)</f>
        <v>0</v>
      </c>
      <c r="BF125" s="165">
        <f>IF(N125="snížená",J125,0)</f>
        <v>0</v>
      </c>
      <c r="BG125" s="165">
        <f>IF(N125="zákl. přenesená",J125,0)</f>
        <v>0</v>
      </c>
      <c r="BH125" s="165">
        <f>IF(N125="sníž. přenesená",J125,0)</f>
        <v>0</v>
      </c>
      <c r="BI125" s="165">
        <f>IF(N125="nulová",J125,0)</f>
        <v>0</v>
      </c>
      <c r="BJ125" s="19" t="s">
        <v>80</v>
      </c>
      <c r="BK125" s="165">
        <f>ROUND(I125*H125,2)</f>
        <v>0</v>
      </c>
      <c r="BL125" s="19" t="s">
        <v>159</v>
      </c>
      <c r="BM125" s="164" t="s">
        <v>173</v>
      </c>
    </row>
    <row r="126" spans="1:65" s="2" customFormat="1" ht="16.5" customHeight="1">
      <c r="A126" s="34"/>
      <c r="B126" s="151"/>
      <c r="C126" s="152" t="s">
        <v>159</v>
      </c>
      <c r="D126" s="152" t="s">
        <v>155</v>
      </c>
      <c r="E126" s="153" t="s">
        <v>884</v>
      </c>
      <c r="F126" s="154" t="s">
        <v>885</v>
      </c>
      <c r="G126" s="155" t="s">
        <v>456</v>
      </c>
      <c r="H126" s="156">
        <v>30</v>
      </c>
      <c r="I126" s="157"/>
      <c r="J126" s="158">
        <f>ROUND(I126*H126,2)</f>
        <v>0</v>
      </c>
      <c r="K126" s="159"/>
      <c r="L126" s="35"/>
      <c r="M126" s="160" t="s">
        <v>1</v>
      </c>
      <c r="N126" s="161" t="s">
        <v>37</v>
      </c>
      <c r="O126" s="60"/>
      <c r="P126" s="162">
        <f>O126*H126</f>
        <v>0</v>
      </c>
      <c r="Q126" s="162">
        <v>0</v>
      </c>
      <c r="R126" s="162">
        <f>Q126*H126</f>
        <v>0</v>
      </c>
      <c r="S126" s="162">
        <v>0</v>
      </c>
      <c r="T126" s="163">
        <f>S126*H126</f>
        <v>0</v>
      </c>
      <c r="U126" s="34"/>
      <c r="V126" s="34"/>
      <c r="W126" s="34"/>
      <c r="X126" s="34"/>
      <c r="Y126" s="34"/>
      <c r="Z126" s="34"/>
      <c r="AA126" s="34"/>
      <c r="AB126" s="34"/>
      <c r="AC126" s="34"/>
      <c r="AD126" s="34"/>
      <c r="AE126" s="34"/>
      <c r="AR126" s="164" t="s">
        <v>159</v>
      </c>
      <c r="AT126" s="164" t="s">
        <v>155</v>
      </c>
      <c r="AU126" s="164" t="s">
        <v>82</v>
      </c>
      <c r="AY126" s="19" t="s">
        <v>152</v>
      </c>
      <c r="BE126" s="165">
        <f>IF(N126="základní",J126,0)</f>
        <v>0</v>
      </c>
      <c r="BF126" s="165">
        <f>IF(N126="snížená",J126,0)</f>
        <v>0</v>
      </c>
      <c r="BG126" s="165">
        <f>IF(N126="zákl. přenesená",J126,0)</f>
        <v>0</v>
      </c>
      <c r="BH126" s="165">
        <f>IF(N126="sníž. přenesená",J126,0)</f>
        <v>0</v>
      </c>
      <c r="BI126" s="165">
        <f>IF(N126="nulová",J126,0)</f>
        <v>0</v>
      </c>
      <c r="BJ126" s="19" t="s">
        <v>80</v>
      </c>
      <c r="BK126" s="165">
        <f>ROUND(I126*H126,2)</f>
        <v>0</v>
      </c>
      <c r="BL126" s="19" t="s">
        <v>159</v>
      </c>
      <c r="BM126" s="164" t="s">
        <v>168</v>
      </c>
    </row>
    <row r="127" spans="1:65" s="13" customFormat="1">
      <c r="B127" s="182"/>
      <c r="D127" s="183" t="s">
        <v>440</v>
      </c>
      <c r="E127" s="184" t="s">
        <v>1</v>
      </c>
      <c r="F127" s="185" t="s">
        <v>886</v>
      </c>
      <c r="H127" s="186">
        <v>30</v>
      </c>
      <c r="I127" s="187"/>
      <c r="L127" s="182"/>
      <c r="M127" s="188"/>
      <c r="N127" s="189"/>
      <c r="O127" s="189"/>
      <c r="P127" s="189"/>
      <c r="Q127" s="189"/>
      <c r="R127" s="189"/>
      <c r="S127" s="189"/>
      <c r="T127" s="190"/>
      <c r="AT127" s="184" t="s">
        <v>440</v>
      </c>
      <c r="AU127" s="184" t="s">
        <v>82</v>
      </c>
      <c r="AV127" s="13" t="s">
        <v>82</v>
      </c>
      <c r="AW127" s="13" t="s">
        <v>29</v>
      </c>
      <c r="AX127" s="13" t="s">
        <v>72</v>
      </c>
      <c r="AY127" s="184" t="s">
        <v>152</v>
      </c>
    </row>
    <row r="128" spans="1:65" s="14" customFormat="1">
      <c r="B128" s="191"/>
      <c r="D128" s="183" t="s">
        <v>440</v>
      </c>
      <c r="E128" s="192" t="s">
        <v>1</v>
      </c>
      <c r="F128" s="193" t="s">
        <v>448</v>
      </c>
      <c r="H128" s="194">
        <v>30</v>
      </c>
      <c r="I128" s="195"/>
      <c r="L128" s="191"/>
      <c r="M128" s="196"/>
      <c r="N128" s="197"/>
      <c r="O128" s="197"/>
      <c r="P128" s="197"/>
      <c r="Q128" s="197"/>
      <c r="R128" s="197"/>
      <c r="S128" s="197"/>
      <c r="T128" s="198"/>
      <c r="AT128" s="192" t="s">
        <v>440</v>
      </c>
      <c r="AU128" s="192" t="s">
        <v>82</v>
      </c>
      <c r="AV128" s="14" t="s">
        <v>159</v>
      </c>
      <c r="AW128" s="14" t="s">
        <v>29</v>
      </c>
      <c r="AX128" s="14" t="s">
        <v>80</v>
      </c>
      <c r="AY128" s="192" t="s">
        <v>152</v>
      </c>
    </row>
    <row r="129" spans="1:65" s="2" customFormat="1" ht="16.5" customHeight="1">
      <c r="A129" s="34"/>
      <c r="B129" s="151"/>
      <c r="C129" s="152" t="s">
        <v>153</v>
      </c>
      <c r="D129" s="152" t="s">
        <v>155</v>
      </c>
      <c r="E129" s="153" t="s">
        <v>887</v>
      </c>
      <c r="F129" s="154" t="s">
        <v>888</v>
      </c>
      <c r="G129" s="155" t="s">
        <v>456</v>
      </c>
      <c r="H129" s="156">
        <v>30</v>
      </c>
      <c r="I129" s="157"/>
      <c r="J129" s="158">
        <f>ROUND(I129*H129,2)</f>
        <v>0</v>
      </c>
      <c r="K129" s="159"/>
      <c r="L129" s="35"/>
      <c r="M129" s="160" t="s">
        <v>1</v>
      </c>
      <c r="N129" s="161" t="s">
        <v>37</v>
      </c>
      <c r="O129" s="60"/>
      <c r="P129" s="162">
        <f>O129*H129</f>
        <v>0</v>
      </c>
      <c r="Q129" s="162">
        <v>0</v>
      </c>
      <c r="R129" s="162">
        <f>Q129*H129</f>
        <v>0</v>
      </c>
      <c r="S129" s="162">
        <v>0</v>
      </c>
      <c r="T129" s="163">
        <f>S129*H129</f>
        <v>0</v>
      </c>
      <c r="U129" s="34"/>
      <c r="V129" s="34"/>
      <c r="W129" s="34"/>
      <c r="X129" s="34"/>
      <c r="Y129" s="34"/>
      <c r="Z129" s="34"/>
      <c r="AA129" s="34"/>
      <c r="AB129" s="34"/>
      <c r="AC129" s="34"/>
      <c r="AD129" s="34"/>
      <c r="AE129" s="34"/>
      <c r="AR129" s="164" t="s">
        <v>159</v>
      </c>
      <c r="AT129" s="164" t="s">
        <v>155</v>
      </c>
      <c r="AU129" s="164" t="s">
        <v>82</v>
      </c>
      <c r="AY129" s="19" t="s">
        <v>152</v>
      </c>
      <c r="BE129" s="165">
        <f>IF(N129="základní",J129,0)</f>
        <v>0</v>
      </c>
      <c r="BF129" s="165">
        <f>IF(N129="snížená",J129,0)</f>
        <v>0</v>
      </c>
      <c r="BG129" s="165">
        <f>IF(N129="zákl. přenesená",J129,0)</f>
        <v>0</v>
      </c>
      <c r="BH129" s="165">
        <f>IF(N129="sníž. přenesená",J129,0)</f>
        <v>0</v>
      </c>
      <c r="BI129" s="165">
        <f>IF(N129="nulová",J129,0)</f>
        <v>0</v>
      </c>
      <c r="BJ129" s="19" t="s">
        <v>80</v>
      </c>
      <c r="BK129" s="165">
        <f>ROUND(I129*H129,2)</f>
        <v>0</v>
      </c>
      <c r="BL129" s="19" t="s">
        <v>159</v>
      </c>
      <c r="BM129" s="164" t="s">
        <v>190</v>
      </c>
    </row>
    <row r="130" spans="1:65" s="13" customFormat="1">
      <c r="B130" s="182"/>
      <c r="D130" s="183" t="s">
        <v>440</v>
      </c>
      <c r="E130" s="184" t="s">
        <v>1</v>
      </c>
      <c r="F130" s="185" t="s">
        <v>886</v>
      </c>
      <c r="H130" s="186">
        <v>30</v>
      </c>
      <c r="I130" s="187"/>
      <c r="L130" s="182"/>
      <c r="M130" s="188"/>
      <c r="N130" s="189"/>
      <c r="O130" s="189"/>
      <c r="P130" s="189"/>
      <c r="Q130" s="189"/>
      <c r="R130" s="189"/>
      <c r="S130" s="189"/>
      <c r="T130" s="190"/>
      <c r="AT130" s="184" t="s">
        <v>440</v>
      </c>
      <c r="AU130" s="184" t="s">
        <v>82</v>
      </c>
      <c r="AV130" s="13" t="s">
        <v>82</v>
      </c>
      <c r="AW130" s="13" t="s">
        <v>29</v>
      </c>
      <c r="AX130" s="13" t="s">
        <v>72</v>
      </c>
      <c r="AY130" s="184" t="s">
        <v>152</v>
      </c>
    </row>
    <row r="131" spans="1:65" s="14" customFormat="1">
      <c r="B131" s="191"/>
      <c r="D131" s="183" t="s">
        <v>440</v>
      </c>
      <c r="E131" s="192" t="s">
        <v>1</v>
      </c>
      <c r="F131" s="193" t="s">
        <v>448</v>
      </c>
      <c r="H131" s="194">
        <v>30</v>
      </c>
      <c r="I131" s="195"/>
      <c r="L131" s="191"/>
      <c r="M131" s="196"/>
      <c r="N131" s="197"/>
      <c r="O131" s="197"/>
      <c r="P131" s="197"/>
      <c r="Q131" s="197"/>
      <c r="R131" s="197"/>
      <c r="S131" s="197"/>
      <c r="T131" s="198"/>
      <c r="AT131" s="192" t="s">
        <v>440</v>
      </c>
      <c r="AU131" s="192" t="s">
        <v>82</v>
      </c>
      <c r="AV131" s="14" t="s">
        <v>159</v>
      </c>
      <c r="AW131" s="14" t="s">
        <v>29</v>
      </c>
      <c r="AX131" s="14" t="s">
        <v>80</v>
      </c>
      <c r="AY131" s="192" t="s">
        <v>152</v>
      </c>
    </row>
    <row r="132" spans="1:65" s="2" customFormat="1" ht="24.2" customHeight="1">
      <c r="A132" s="34"/>
      <c r="B132" s="151"/>
      <c r="C132" s="152" t="s">
        <v>173</v>
      </c>
      <c r="D132" s="152" t="s">
        <v>155</v>
      </c>
      <c r="E132" s="153" t="s">
        <v>889</v>
      </c>
      <c r="F132" s="154" t="s">
        <v>890</v>
      </c>
      <c r="G132" s="155" t="s">
        <v>188</v>
      </c>
      <c r="H132" s="156">
        <v>6</v>
      </c>
      <c r="I132" s="157"/>
      <c r="J132" s="158">
        <f>ROUND(I132*H132,2)</f>
        <v>0</v>
      </c>
      <c r="K132" s="159"/>
      <c r="L132" s="35"/>
      <c r="M132" s="160" t="s">
        <v>1</v>
      </c>
      <c r="N132" s="161" t="s">
        <v>37</v>
      </c>
      <c r="O132" s="60"/>
      <c r="P132" s="162">
        <f>O132*H132</f>
        <v>0</v>
      </c>
      <c r="Q132" s="162">
        <v>0</v>
      </c>
      <c r="R132" s="162">
        <f>Q132*H132</f>
        <v>0</v>
      </c>
      <c r="S132" s="162">
        <v>0</v>
      </c>
      <c r="T132" s="163">
        <f>S132*H132</f>
        <v>0</v>
      </c>
      <c r="U132" s="34"/>
      <c r="V132" s="34"/>
      <c r="W132" s="34"/>
      <c r="X132" s="34"/>
      <c r="Y132" s="34"/>
      <c r="Z132" s="34"/>
      <c r="AA132" s="34"/>
      <c r="AB132" s="34"/>
      <c r="AC132" s="34"/>
      <c r="AD132" s="34"/>
      <c r="AE132" s="34"/>
      <c r="AR132" s="164" t="s">
        <v>159</v>
      </c>
      <c r="AT132" s="164" t="s">
        <v>155</v>
      </c>
      <c r="AU132" s="164" t="s">
        <v>82</v>
      </c>
      <c r="AY132" s="19" t="s">
        <v>152</v>
      </c>
      <c r="BE132" s="165">
        <f>IF(N132="základní",J132,0)</f>
        <v>0</v>
      </c>
      <c r="BF132" s="165">
        <f>IF(N132="snížená",J132,0)</f>
        <v>0</v>
      </c>
      <c r="BG132" s="165">
        <f>IF(N132="zákl. přenesená",J132,0)</f>
        <v>0</v>
      </c>
      <c r="BH132" s="165">
        <f>IF(N132="sníž. přenesená",J132,0)</f>
        <v>0</v>
      </c>
      <c r="BI132" s="165">
        <f>IF(N132="nulová",J132,0)</f>
        <v>0</v>
      </c>
      <c r="BJ132" s="19" t="s">
        <v>80</v>
      </c>
      <c r="BK132" s="165">
        <f>ROUND(I132*H132,2)</f>
        <v>0</v>
      </c>
      <c r="BL132" s="19" t="s">
        <v>159</v>
      </c>
      <c r="BM132" s="164" t="s">
        <v>199</v>
      </c>
    </row>
    <row r="133" spans="1:65" s="15" customFormat="1">
      <c r="B133" s="199"/>
      <c r="D133" s="183" t="s">
        <v>440</v>
      </c>
      <c r="E133" s="200" t="s">
        <v>1</v>
      </c>
      <c r="F133" s="201" t="s">
        <v>891</v>
      </c>
      <c r="H133" s="200" t="s">
        <v>1</v>
      </c>
      <c r="I133" s="202"/>
      <c r="L133" s="199"/>
      <c r="M133" s="203"/>
      <c r="N133" s="204"/>
      <c r="O133" s="204"/>
      <c r="P133" s="204"/>
      <c r="Q133" s="204"/>
      <c r="R133" s="204"/>
      <c r="S133" s="204"/>
      <c r="T133" s="205"/>
      <c r="AT133" s="200" t="s">
        <v>440</v>
      </c>
      <c r="AU133" s="200" t="s">
        <v>82</v>
      </c>
      <c r="AV133" s="15" t="s">
        <v>80</v>
      </c>
      <c r="AW133" s="15" t="s">
        <v>29</v>
      </c>
      <c r="AX133" s="15" t="s">
        <v>72</v>
      </c>
      <c r="AY133" s="200" t="s">
        <v>152</v>
      </c>
    </row>
    <row r="134" spans="1:65" s="13" customFormat="1">
      <c r="B134" s="182"/>
      <c r="D134" s="183" t="s">
        <v>440</v>
      </c>
      <c r="E134" s="184" t="s">
        <v>1</v>
      </c>
      <c r="F134" s="185" t="s">
        <v>892</v>
      </c>
      <c r="H134" s="186">
        <v>4</v>
      </c>
      <c r="I134" s="187"/>
      <c r="L134" s="182"/>
      <c r="M134" s="188"/>
      <c r="N134" s="189"/>
      <c r="O134" s="189"/>
      <c r="P134" s="189"/>
      <c r="Q134" s="189"/>
      <c r="R134" s="189"/>
      <c r="S134" s="189"/>
      <c r="T134" s="190"/>
      <c r="AT134" s="184" t="s">
        <v>440</v>
      </c>
      <c r="AU134" s="184" t="s">
        <v>82</v>
      </c>
      <c r="AV134" s="13" t="s">
        <v>82</v>
      </c>
      <c r="AW134" s="13" t="s">
        <v>29</v>
      </c>
      <c r="AX134" s="13" t="s">
        <v>72</v>
      </c>
      <c r="AY134" s="184" t="s">
        <v>152</v>
      </c>
    </row>
    <row r="135" spans="1:65" s="13" customFormat="1">
      <c r="B135" s="182"/>
      <c r="D135" s="183" t="s">
        <v>440</v>
      </c>
      <c r="E135" s="184" t="s">
        <v>1</v>
      </c>
      <c r="F135" s="185" t="s">
        <v>893</v>
      </c>
      <c r="H135" s="186">
        <v>2</v>
      </c>
      <c r="I135" s="187"/>
      <c r="L135" s="182"/>
      <c r="M135" s="188"/>
      <c r="N135" s="189"/>
      <c r="O135" s="189"/>
      <c r="P135" s="189"/>
      <c r="Q135" s="189"/>
      <c r="R135" s="189"/>
      <c r="S135" s="189"/>
      <c r="T135" s="190"/>
      <c r="AT135" s="184" t="s">
        <v>440</v>
      </c>
      <c r="AU135" s="184" t="s">
        <v>82</v>
      </c>
      <c r="AV135" s="13" t="s">
        <v>82</v>
      </c>
      <c r="AW135" s="13" t="s">
        <v>29</v>
      </c>
      <c r="AX135" s="13" t="s">
        <v>72</v>
      </c>
      <c r="AY135" s="184" t="s">
        <v>152</v>
      </c>
    </row>
    <row r="136" spans="1:65" s="14" customFormat="1">
      <c r="B136" s="191"/>
      <c r="D136" s="183" t="s">
        <v>440</v>
      </c>
      <c r="E136" s="192" t="s">
        <v>1</v>
      </c>
      <c r="F136" s="193" t="s">
        <v>448</v>
      </c>
      <c r="H136" s="194">
        <v>6</v>
      </c>
      <c r="I136" s="195"/>
      <c r="L136" s="191"/>
      <c r="M136" s="196"/>
      <c r="N136" s="197"/>
      <c r="O136" s="197"/>
      <c r="P136" s="197"/>
      <c r="Q136" s="197"/>
      <c r="R136" s="197"/>
      <c r="S136" s="197"/>
      <c r="T136" s="198"/>
      <c r="AT136" s="192" t="s">
        <v>440</v>
      </c>
      <c r="AU136" s="192" t="s">
        <v>82</v>
      </c>
      <c r="AV136" s="14" t="s">
        <v>159</v>
      </c>
      <c r="AW136" s="14" t="s">
        <v>29</v>
      </c>
      <c r="AX136" s="14" t="s">
        <v>80</v>
      </c>
      <c r="AY136" s="192" t="s">
        <v>152</v>
      </c>
    </row>
    <row r="137" spans="1:65" s="2" customFormat="1" ht="24.2" customHeight="1">
      <c r="A137" s="34"/>
      <c r="B137" s="151"/>
      <c r="C137" s="152" t="s">
        <v>178</v>
      </c>
      <c r="D137" s="152" t="s">
        <v>155</v>
      </c>
      <c r="E137" s="153" t="s">
        <v>894</v>
      </c>
      <c r="F137" s="154" t="s">
        <v>895</v>
      </c>
      <c r="G137" s="155" t="s">
        <v>188</v>
      </c>
      <c r="H137" s="156">
        <v>5</v>
      </c>
      <c r="I137" s="157"/>
      <c r="J137" s="158">
        <f>ROUND(I137*H137,2)</f>
        <v>0</v>
      </c>
      <c r="K137" s="159"/>
      <c r="L137" s="35"/>
      <c r="M137" s="160" t="s">
        <v>1</v>
      </c>
      <c r="N137" s="161" t="s">
        <v>37</v>
      </c>
      <c r="O137" s="60"/>
      <c r="P137" s="162">
        <f>O137*H137</f>
        <v>0</v>
      </c>
      <c r="Q137" s="162">
        <v>0</v>
      </c>
      <c r="R137" s="162">
        <f>Q137*H137</f>
        <v>0</v>
      </c>
      <c r="S137" s="162">
        <v>0</v>
      </c>
      <c r="T137" s="163">
        <f>S137*H137</f>
        <v>0</v>
      </c>
      <c r="U137" s="34"/>
      <c r="V137" s="34"/>
      <c r="W137" s="34"/>
      <c r="X137" s="34"/>
      <c r="Y137" s="34"/>
      <c r="Z137" s="34"/>
      <c r="AA137" s="34"/>
      <c r="AB137" s="34"/>
      <c r="AC137" s="34"/>
      <c r="AD137" s="34"/>
      <c r="AE137" s="34"/>
      <c r="AR137" s="164" t="s">
        <v>159</v>
      </c>
      <c r="AT137" s="164" t="s">
        <v>155</v>
      </c>
      <c r="AU137" s="164" t="s">
        <v>82</v>
      </c>
      <c r="AY137" s="19" t="s">
        <v>152</v>
      </c>
      <c r="BE137" s="165">
        <f>IF(N137="základní",J137,0)</f>
        <v>0</v>
      </c>
      <c r="BF137" s="165">
        <f>IF(N137="snížená",J137,0)</f>
        <v>0</v>
      </c>
      <c r="BG137" s="165">
        <f>IF(N137="zákl. přenesená",J137,0)</f>
        <v>0</v>
      </c>
      <c r="BH137" s="165">
        <f>IF(N137="sníž. přenesená",J137,0)</f>
        <v>0</v>
      </c>
      <c r="BI137" s="165">
        <f>IF(N137="nulová",J137,0)</f>
        <v>0</v>
      </c>
      <c r="BJ137" s="19" t="s">
        <v>80</v>
      </c>
      <c r="BK137" s="165">
        <f>ROUND(I137*H137,2)</f>
        <v>0</v>
      </c>
      <c r="BL137" s="19" t="s">
        <v>159</v>
      </c>
      <c r="BM137" s="164" t="s">
        <v>207</v>
      </c>
    </row>
    <row r="138" spans="1:65" s="15" customFormat="1">
      <c r="B138" s="199"/>
      <c r="D138" s="183" t="s">
        <v>440</v>
      </c>
      <c r="E138" s="200" t="s">
        <v>1</v>
      </c>
      <c r="F138" s="201" t="s">
        <v>896</v>
      </c>
      <c r="H138" s="200" t="s">
        <v>1</v>
      </c>
      <c r="I138" s="202"/>
      <c r="L138" s="199"/>
      <c r="M138" s="203"/>
      <c r="N138" s="204"/>
      <c r="O138" s="204"/>
      <c r="P138" s="204"/>
      <c r="Q138" s="204"/>
      <c r="R138" s="204"/>
      <c r="S138" s="204"/>
      <c r="T138" s="205"/>
      <c r="AT138" s="200" t="s">
        <v>440</v>
      </c>
      <c r="AU138" s="200" t="s">
        <v>82</v>
      </c>
      <c r="AV138" s="15" t="s">
        <v>80</v>
      </c>
      <c r="AW138" s="15" t="s">
        <v>29</v>
      </c>
      <c r="AX138" s="15" t="s">
        <v>72</v>
      </c>
      <c r="AY138" s="200" t="s">
        <v>152</v>
      </c>
    </row>
    <row r="139" spans="1:65" s="13" customFormat="1">
      <c r="B139" s="182"/>
      <c r="D139" s="183" t="s">
        <v>440</v>
      </c>
      <c r="E139" s="184" t="s">
        <v>1</v>
      </c>
      <c r="F139" s="185" t="s">
        <v>897</v>
      </c>
      <c r="H139" s="186">
        <v>2</v>
      </c>
      <c r="I139" s="187"/>
      <c r="L139" s="182"/>
      <c r="M139" s="188"/>
      <c r="N139" s="189"/>
      <c r="O139" s="189"/>
      <c r="P139" s="189"/>
      <c r="Q139" s="189"/>
      <c r="R139" s="189"/>
      <c r="S139" s="189"/>
      <c r="T139" s="190"/>
      <c r="AT139" s="184" t="s">
        <v>440</v>
      </c>
      <c r="AU139" s="184" t="s">
        <v>82</v>
      </c>
      <c r="AV139" s="13" t="s">
        <v>82</v>
      </c>
      <c r="AW139" s="13" t="s">
        <v>29</v>
      </c>
      <c r="AX139" s="13" t="s">
        <v>72</v>
      </c>
      <c r="AY139" s="184" t="s">
        <v>152</v>
      </c>
    </row>
    <row r="140" spans="1:65" s="13" customFormat="1">
      <c r="B140" s="182"/>
      <c r="D140" s="183" t="s">
        <v>440</v>
      </c>
      <c r="E140" s="184" t="s">
        <v>1</v>
      </c>
      <c r="F140" s="185" t="s">
        <v>898</v>
      </c>
      <c r="H140" s="186">
        <v>3</v>
      </c>
      <c r="I140" s="187"/>
      <c r="L140" s="182"/>
      <c r="M140" s="188"/>
      <c r="N140" s="189"/>
      <c r="O140" s="189"/>
      <c r="P140" s="189"/>
      <c r="Q140" s="189"/>
      <c r="R140" s="189"/>
      <c r="S140" s="189"/>
      <c r="T140" s="190"/>
      <c r="AT140" s="184" t="s">
        <v>440</v>
      </c>
      <c r="AU140" s="184" t="s">
        <v>82</v>
      </c>
      <c r="AV140" s="13" t="s">
        <v>82</v>
      </c>
      <c r="AW140" s="13" t="s">
        <v>29</v>
      </c>
      <c r="AX140" s="13" t="s">
        <v>72</v>
      </c>
      <c r="AY140" s="184" t="s">
        <v>152</v>
      </c>
    </row>
    <row r="141" spans="1:65" s="14" customFormat="1">
      <c r="B141" s="191"/>
      <c r="D141" s="183" t="s">
        <v>440</v>
      </c>
      <c r="E141" s="192" t="s">
        <v>1</v>
      </c>
      <c r="F141" s="193" t="s">
        <v>448</v>
      </c>
      <c r="H141" s="194">
        <v>5</v>
      </c>
      <c r="I141" s="195"/>
      <c r="L141" s="191"/>
      <c r="M141" s="196"/>
      <c r="N141" s="197"/>
      <c r="O141" s="197"/>
      <c r="P141" s="197"/>
      <c r="Q141" s="197"/>
      <c r="R141" s="197"/>
      <c r="S141" s="197"/>
      <c r="T141" s="198"/>
      <c r="AT141" s="192" t="s">
        <v>440</v>
      </c>
      <c r="AU141" s="192" t="s">
        <v>82</v>
      </c>
      <c r="AV141" s="14" t="s">
        <v>159</v>
      </c>
      <c r="AW141" s="14" t="s">
        <v>29</v>
      </c>
      <c r="AX141" s="14" t="s">
        <v>80</v>
      </c>
      <c r="AY141" s="192" t="s">
        <v>152</v>
      </c>
    </row>
    <row r="142" spans="1:65" s="2" customFormat="1" ht="16.5" customHeight="1">
      <c r="A142" s="34"/>
      <c r="B142" s="151"/>
      <c r="C142" s="152" t="s">
        <v>168</v>
      </c>
      <c r="D142" s="152" t="s">
        <v>155</v>
      </c>
      <c r="E142" s="153" t="s">
        <v>899</v>
      </c>
      <c r="F142" s="154" t="s">
        <v>900</v>
      </c>
      <c r="G142" s="155" t="s">
        <v>901</v>
      </c>
      <c r="H142" s="156">
        <v>1</v>
      </c>
      <c r="I142" s="157"/>
      <c r="J142" s="158">
        <f>ROUND(I142*H142,2)</f>
        <v>0</v>
      </c>
      <c r="K142" s="159"/>
      <c r="L142" s="35"/>
      <c r="M142" s="160" t="s">
        <v>1</v>
      </c>
      <c r="N142" s="161" t="s">
        <v>37</v>
      </c>
      <c r="O142" s="60"/>
      <c r="P142" s="162">
        <f>O142*H142</f>
        <v>0</v>
      </c>
      <c r="Q142" s="162">
        <v>0</v>
      </c>
      <c r="R142" s="162">
        <f>Q142*H142</f>
        <v>0</v>
      </c>
      <c r="S142" s="162">
        <v>0</v>
      </c>
      <c r="T142" s="163">
        <f>S142*H142</f>
        <v>0</v>
      </c>
      <c r="U142" s="34"/>
      <c r="V142" s="34"/>
      <c r="W142" s="34"/>
      <c r="X142" s="34"/>
      <c r="Y142" s="34"/>
      <c r="Z142" s="34"/>
      <c r="AA142" s="34"/>
      <c r="AB142" s="34"/>
      <c r="AC142" s="34"/>
      <c r="AD142" s="34"/>
      <c r="AE142" s="34"/>
      <c r="AR142" s="164" t="s">
        <v>159</v>
      </c>
      <c r="AT142" s="164" t="s">
        <v>155</v>
      </c>
      <c r="AU142" s="164" t="s">
        <v>82</v>
      </c>
      <c r="AY142" s="19" t="s">
        <v>152</v>
      </c>
      <c r="BE142" s="165">
        <f>IF(N142="základní",J142,0)</f>
        <v>0</v>
      </c>
      <c r="BF142" s="165">
        <f>IF(N142="snížená",J142,0)</f>
        <v>0</v>
      </c>
      <c r="BG142" s="165">
        <f>IF(N142="zákl. přenesená",J142,0)</f>
        <v>0</v>
      </c>
      <c r="BH142" s="165">
        <f>IF(N142="sníž. přenesená",J142,0)</f>
        <v>0</v>
      </c>
      <c r="BI142" s="165">
        <f>IF(N142="nulová",J142,0)</f>
        <v>0</v>
      </c>
      <c r="BJ142" s="19" t="s">
        <v>80</v>
      </c>
      <c r="BK142" s="165">
        <f>ROUND(I142*H142,2)</f>
        <v>0</v>
      </c>
      <c r="BL142" s="19" t="s">
        <v>159</v>
      </c>
      <c r="BM142" s="164" t="s">
        <v>214</v>
      </c>
    </row>
    <row r="143" spans="1:65" s="13" customFormat="1">
      <c r="B143" s="182"/>
      <c r="D143" s="183" t="s">
        <v>440</v>
      </c>
      <c r="E143" s="184" t="s">
        <v>1</v>
      </c>
      <c r="F143" s="185" t="s">
        <v>902</v>
      </c>
      <c r="H143" s="186">
        <v>1</v>
      </c>
      <c r="I143" s="187"/>
      <c r="L143" s="182"/>
      <c r="M143" s="188"/>
      <c r="N143" s="189"/>
      <c r="O143" s="189"/>
      <c r="P143" s="189"/>
      <c r="Q143" s="189"/>
      <c r="R143" s="189"/>
      <c r="S143" s="189"/>
      <c r="T143" s="190"/>
      <c r="AT143" s="184" t="s">
        <v>440</v>
      </c>
      <c r="AU143" s="184" t="s">
        <v>82</v>
      </c>
      <c r="AV143" s="13" t="s">
        <v>82</v>
      </c>
      <c r="AW143" s="13" t="s">
        <v>29</v>
      </c>
      <c r="AX143" s="13" t="s">
        <v>72</v>
      </c>
      <c r="AY143" s="184" t="s">
        <v>152</v>
      </c>
    </row>
    <row r="144" spans="1:65" s="14" customFormat="1">
      <c r="B144" s="191"/>
      <c r="D144" s="183" t="s">
        <v>440</v>
      </c>
      <c r="E144" s="192" t="s">
        <v>1</v>
      </c>
      <c r="F144" s="193" t="s">
        <v>448</v>
      </c>
      <c r="H144" s="194">
        <v>1</v>
      </c>
      <c r="I144" s="195"/>
      <c r="L144" s="191"/>
      <c r="M144" s="196"/>
      <c r="N144" s="197"/>
      <c r="O144" s="197"/>
      <c r="P144" s="197"/>
      <c r="Q144" s="197"/>
      <c r="R144" s="197"/>
      <c r="S144" s="197"/>
      <c r="T144" s="198"/>
      <c r="AT144" s="192" t="s">
        <v>440</v>
      </c>
      <c r="AU144" s="192" t="s">
        <v>82</v>
      </c>
      <c r="AV144" s="14" t="s">
        <v>159</v>
      </c>
      <c r="AW144" s="14" t="s">
        <v>29</v>
      </c>
      <c r="AX144" s="14" t="s">
        <v>80</v>
      </c>
      <c r="AY144" s="192" t="s">
        <v>152</v>
      </c>
    </row>
    <row r="145" spans="1:65" s="2" customFormat="1" ht="37.9" customHeight="1">
      <c r="A145" s="34"/>
      <c r="B145" s="151"/>
      <c r="C145" s="152" t="s">
        <v>185</v>
      </c>
      <c r="D145" s="152" t="s">
        <v>155</v>
      </c>
      <c r="E145" s="153" t="s">
        <v>903</v>
      </c>
      <c r="F145" s="154" t="s">
        <v>904</v>
      </c>
      <c r="G145" s="155" t="s">
        <v>188</v>
      </c>
      <c r="H145" s="156">
        <v>4</v>
      </c>
      <c r="I145" s="157"/>
      <c r="J145" s="158">
        <f>ROUND(I145*H145,2)</f>
        <v>0</v>
      </c>
      <c r="K145" s="159"/>
      <c r="L145" s="35"/>
      <c r="M145" s="160" t="s">
        <v>1</v>
      </c>
      <c r="N145" s="161" t="s">
        <v>37</v>
      </c>
      <c r="O145" s="60"/>
      <c r="P145" s="162">
        <f>O145*H145</f>
        <v>0</v>
      </c>
      <c r="Q145" s="162">
        <v>0</v>
      </c>
      <c r="R145" s="162">
        <f>Q145*H145</f>
        <v>0</v>
      </c>
      <c r="S145" s="162">
        <v>0</v>
      </c>
      <c r="T145" s="163">
        <f>S145*H145</f>
        <v>0</v>
      </c>
      <c r="U145" s="34"/>
      <c r="V145" s="34"/>
      <c r="W145" s="34"/>
      <c r="X145" s="34"/>
      <c r="Y145" s="34"/>
      <c r="Z145" s="34"/>
      <c r="AA145" s="34"/>
      <c r="AB145" s="34"/>
      <c r="AC145" s="34"/>
      <c r="AD145" s="34"/>
      <c r="AE145" s="34"/>
      <c r="AR145" s="164" t="s">
        <v>159</v>
      </c>
      <c r="AT145" s="164" t="s">
        <v>155</v>
      </c>
      <c r="AU145" s="164" t="s">
        <v>82</v>
      </c>
      <c r="AY145" s="19" t="s">
        <v>152</v>
      </c>
      <c r="BE145" s="165">
        <f>IF(N145="základní",J145,0)</f>
        <v>0</v>
      </c>
      <c r="BF145" s="165">
        <f>IF(N145="snížená",J145,0)</f>
        <v>0</v>
      </c>
      <c r="BG145" s="165">
        <f>IF(N145="zákl. přenesená",J145,0)</f>
        <v>0</v>
      </c>
      <c r="BH145" s="165">
        <f>IF(N145="sníž. přenesená",J145,0)</f>
        <v>0</v>
      </c>
      <c r="BI145" s="165">
        <f>IF(N145="nulová",J145,0)</f>
        <v>0</v>
      </c>
      <c r="BJ145" s="19" t="s">
        <v>80</v>
      </c>
      <c r="BK145" s="165">
        <f>ROUND(I145*H145,2)</f>
        <v>0</v>
      </c>
      <c r="BL145" s="19" t="s">
        <v>159</v>
      </c>
      <c r="BM145" s="164" t="s">
        <v>184</v>
      </c>
    </row>
    <row r="146" spans="1:65" s="15" customFormat="1">
      <c r="B146" s="199"/>
      <c r="D146" s="183" t="s">
        <v>440</v>
      </c>
      <c r="E146" s="200" t="s">
        <v>1</v>
      </c>
      <c r="F146" s="201" t="s">
        <v>905</v>
      </c>
      <c r="H146" s="200" t="s">
        <v>1</v>
      </c>
      <c r="I146" s="202"/>
      <c r="L146" s="199"/>
      <c r="M146" s="203"/>
      <c r="N146" s="204"/>
      <c r="O146" s="204"/>
      <c r="P146" s="204"/>
      <c r="Q146" s="204"/>
      <c r="R146" s="204"/>
      <c r="S146" s="204"/>
      <c r="T146" s="205"/>
      <c r="AT146" s="200" t="s">
        <v>440</v>
      </c>
      <c r="AU146" s="200" t="s">
        <v>82</v>
      </c>
      <c r="AV146" s="15" t="s">
        <v>80</v>
      </c>
      <c r="AW146" s="15" t="s">
        <v>29</v>
      </c>
      <c r="AX146" s="15" t="s">
        <v>72</v>
      </c>
      <c r="AY146" s="200" t="s">
        <v>152</v>
      </c>
    </row>
    <row r="147" spans="1:65" s="13" customFormat="1">
      <c r="B147" s="182"/>
      <c r="D147" s="183" t="s">
        <v>440</v>
      </c>
      <c r="E147" s="184" t="s">
        <v>1</v>
      </c>
      <c r="F147" s="185" t="s">
        <v>906</v>
      </c>
      <c r="H147" s="186">
        <v>2</v>
      </c>
      <c r="I147" s="187"/>
      <c r="L147" s="182"/>
      <c r="M147" s="188"/>
      <c r="N147" s="189"/>
      <c r="O147" s="189"/>
      <c r="P147" s="189"/>
      <c r="Q147" s="189"/>
      <c r="R147" s="189"/>
      <c r="S147" s="189"/>
      <c r="T147" s="190"/>
      <c r="AT147" s="184" t="s">
        <v>440</v>
      </c>
      <c r="AU147" s="184" t="s">
        <v>82</v>
      </c>
      <c r="AV147" s="13" t="s">
        <v>82</v>
      </c>
      <c r="AW147" s="13" t="s">
        <v>29</v>
      </c>
      <c r="AX147" s="13" t="s">
        <v>72</v>
      </c>
      <c r="AY147" s="184" t="s">
        <v>152</v>
      </c>
    </row>
    <row r="148" spans="1:65" s="13" customFormat="1">
      <c r="B148" s="182"/>
      <c r="D148" s="183" t="s">
        <v>440</v>
      </c>
      <c r="E148" s="184" t="s">
        <v>1</v>
      </c>
      <c r="F148" s="185" t="s">
        <v>907</v>
      </c>
      <c r="H148" s="186">
        <v>2</v>
      </c>
      <c r="I148" s="187"/>
      <c r="L148" s="182"/>
      <c r="M148" s="188"/>
      <c r="N148" s="189"/>
      <c r="O148" s="189"/>
      <c r="P148" s="189"/>
      <c r="Q148" s="189"/>
      <c r="R148" s="189"/>
      <c r="S148" s="189"/>
      <c r="T148" s="190"/>
      <c r="AT148" s="184" t="s">
        <v>440</v>
      </c>
      <c r="AU148" s="184" t="s">
        <v>82</v>
      </c>
      <c r="AV148" s="13" t="s">
        <v>82</v>
      </c>
      <c r="AW148" s="13" t="s">
        <v>29</v>
      </c>
      <c r="AX148" s="13" t="s">
        <v>72</v>
      </c>
      <c r="AY148" s="184" t="s">
        <v>152</v>
      </c>
    </row>
    <row r="149" spans="1:65" s="14" customFormat="1">
      <c r="B149" s="191"/>
      <c r="D149" s="183" t="s">
        <v>440</v>
      </c>
      <c r="E149" s="192" t="s">
        <v>1</v>
      </c>
      <c r="F149" s="193" t="s">
        <v>448</v>
      </c>
      <c r="H149" s="194">
        <v>4</v>
      </c>
      <c r="I149" s="195"/>
      <c r="L149" s="191"/>
      <c r="M149" s="196"/>
      <c r="N149" s="197"/>
      <c r="O149" s="197"/>
      <c r="P149" s="197"/>
      <c r="Q149" s="197"/>
      <c r="R149" s="197"/>
      <c r="S149" s="197"/>
      <c r="T149" s="198"/>
      <c r="AT149" s="192" t="s">
        <v>440</v>
      </c>
      <c r="AU149" s="192" t="s">
        <v>82</v>
      </c>
      <c r="AV149" s="14" t="s">
        <v>159</v>
      </c>
      <c r="AW149" s="14" t="s">
        <v>29</v>
      </c>
      <c r="AX149" s="14" t="s">
        <v>80</v>
      </c>
      <c r="AY149" s="192" t="s">
        <v>152</v>
      </c>
    </row>
    <row r="150" spans="1:65" s="2" customFormat="1" ht="37.9" customHeight="1">
      <c r="A150" s="34"/>
      <c r="B150" s="151"/>
      <c r="C150" s="152" t="s">
        <v>190</v>
      </c>
      <c r="D150" s="152" t="s">
        <v>155</v>
      </c>
      <c r="E150" s="153" t="s">
        <v>682</v>
      </c>
      <c r="F150" s="154" t="s">
        <v>683</v>
      </c>
      <c r="G150" s="155" t="s">
        <v>188</v>
      </c>
      <c r="H150" s="156">
        <v>12</v>
      </c>
      <c r="I150" s="157"/>
      <c r="J150" s="158">
        <f>ROUND(I150*H150,2)</f>
        <v>0</v>
      </c>
      <c r="K150" s="159"/>
      <c r="L150" s="35"/>
      <c r="M150" s="160" t="s">
        <v>1</v>
      </c>
      <c r="N150" s="161" t="s">
        <v>37</v>
      </c>
      <c r="O150" s="60"/>
      <c r="P150" s="162">
        <f>O150*H150</f>
        <v>0</v>
      </c>
      <c r="Q150" s="162">
        <v>0</v>
      </c>
      <c r="R150" s="162">
        <f>Q150*H150</f>
        <v>0</v>
      </c>
      <c r="S150" s="162">
        <v>0</v>
      </c>
      <c r="T150" s="163">
        <f>S150*H150</f>
        <v>0</v>
      </c>
      <c r="U150" s="34"/>
      <c r="V150" s="34"/>
      <c r="W150" s="34"/>
      <c r="X150" s="34"/>
      <c r="Y150" s="34"/>
      <c r="Z150" s="34"/>
      <c r="AA150" s="34"/>
      <c r="AB150" s="34"/>
      <c r="AC150" s="34"/>
      <c r="AD150" s="34"/>
      <c r="AE150" s="34"/>
      <c r="AR150" s="164" t="s">
        <v>159</v>
      </c>
      <c r="AT150" s="164" t="s">
        <v>155</v>
      </c>
      <c r="AU150" s="164" t="s">
        <v>82</v>
      </c>
      <c r="AY150" s="19" t="s">
        <v>152</v>
      </c>
      <c r="BE150" s="165">
        <f>IF(N150="základní",J150,0)</f>
        <v>0</v>
      </c>
      <c r="BF150" s="165">
        <f>IF(N150="snížená",J150,0)</f>
        <v>0</v>
      </c>
      <c r="BG150" s="165">
        <f>IF(N150="zákl. přenesená",J150,0)</f>
        <v>0</v>
      </c>
      <c r="BH150" s="165">
        <f>IF(N150="sníž. přenesená",J150,0)</f>
        <v>0</v>
      </c>
      <c r="BI150" s="165">
        <f>IF(N150="nulová",J150,0)</f>
        <v>0</v>
      </c>
      <c r="BJ150" s="19" t="s">
        <v>80</v>
      </c>
      <c r="BK150" s="165">
        <f>ROUND(I150*H150,2)</f>
        <v>0</v>
      </c>
      <c r="BL150" s="19" t="s">
        <v>159</v>
      </c>
      <c r="BM150" s="164" t="s">
        <v>189</v>
      </c>
    </row>
    <row r="151" spans="1:65" s="15" customFormat="1">
      <c r="B151" s="199"/>
      <c r="D151" s="183" t="s">
        <v>440</v>
      </c>
      <c r="E151" s="200" t="s">
        <v>1</v>
      </c>
      <c r="F151" s="201" t="s">
        <v>908</v>
      </c>
      <c r="H151" s="200" t="s">
        <v>1</v>
      </c>
      <c r="I151" s="202"/>
      <c r="L151" s="199"/>
      <c r="M151" s="203"/>
      <c r="N151" s="204"/>
      <c r="O151" s="204"/>
      <c r="P151" s="204"/>
      <c r="Q151" s="204"/>
      <c r="R151" s="204"/>
      <c r="S151" s="204"/>
      <c r="T151" s="205"/>
      <c r="AT151" s="200" t="s">
        <v>440</v>
      </c>
      <c r="AU151" s="200" t="s">
        <v>82</v>
      </c>
      <c r="AV151" s="15" t="s">
        <v>80</v>
      </c>
      <c r="AW151" s="15" t="s">
        <v>29</v>
      </c>
      <c r="AX151" s="15" t="s">
        <v>72</v>
      </c>
      <c r="AY151" s="200" t="s">
        <v>152</v>
      </c>
    </row>
    <row r="152" spans="1:65" s="13" customFormat="1">
      <c r="B152" s="182"/>
      <c r="D152" s="183" t="s">
        <v>440</v>
      </c>
      <c r="E152" s="184" t="s">
        <v>1</v>
      </c>
      <c r="F152" s="185" t="s">
        <v>909</v>
      </c>
      <c r="H152" s="186">
        <v>2</v>
      </c>
      <c r="I152" s="187"/>
      <c r="L152" s="182"/>
      <c r="M152" s="188"/>
      <c r="N152" s="189"/>
      <c r="O152" s="189"/>
      <c r="P152" s="189"/>
      <c r="Q152" s="189"/>
      <c r="R152" s="189"/>
      <c r="S152" s="189"/>
      <c r="T152" s="190"/>
      <c r="AT152" s="184" t="s">
        <v>440</v>
      </c>
      <c r="AU152" s="184" t="s">
        <v>82</v>
      </c>
      <c r="AV152" s="13" t="s">
        <v>82</v>
      </c>
      <c r="AW152" s="13" t="s">
        <v>29</v>
      </c>
      <c r="AX152" s="13" t="s">
        <v>72</v>
      </c>
      <c r="AY152" s="184" t="s">
        <v>152</v>
      </c>
    </row>
    <row r="153" spans="1:65" s="13" customFormat="1">
      <c r="B153" s="182"/>
      <c r="D153" s="183" t="s">
        <v>440</v>
      </c>
      <c r="E153" s="184" t="s">
        <v>1</v>
      </c>
      <c r="F153" s="185" t="s">
        <v>910</v>
      </c>
      <c r="H153" s="186">
        <v>6</v>
      </c>
      <c r="I153" s="187"/>
      <c r="L153" s="182"/>
      <c r="M153" s="188"/>
      <c r="N153" s="189"/>
      <c r="O153" s="189"/>
      <c r="P153" s="189"/>
      <c r="Q153" s="189"/>
      <c r="R153" s="189"/>
      <c r="S153" s="189"/>
      <c r="T153" s="190"/>
      <c r="AT153" s="184" t="s">
        <v>440</v>
      </c>
      <c r="AU153" s="184" t="s">
        <v>82</v>
      </c>
      <c r="AV153" s="13" t="s">
        <v>82</v>
      </c>
      <c r="AW153" s="13" t="s">
        <v>29</v>
      </c>
      <c r="AX153" s="13" t="s">
        <v>72</v>
      </c>
      <c r="AY153" s="184" t="s">
        <v>152</v>
      </c>
    </row>
    <row r="154" spans="1:65" s="13" customFormat="1">
      <c r="B154" s="182"/>
      <c r="D154" s="183" t="s">
        <v>440</v>
      </c>
      <c r="E154" s="184" t="s">
        <v>1</v>
      </c>
      <c r="F154" s="185" t="s">
        <v>911</v>
      </c>
      <c r="H154" s="186">
        <v>4</v>
      </c>
      <c r="I154" s="187"/>
      <c r="L154" s="182"/>
      <c r="M154" s="188"/>
      <c r="N154" s="189"/>
      <c r="O154" s="189"/>
      <c r="P154" s="189"/>
      <c r="Q154" s="189"/>
      <c r="R154" s="189"/>
      <c r="S154" s="189"/>
      <c r="T154" s="190"/>
      <c r="AT154" s="184" t="s">
        <v>440</v>
      </c>
      <c r="AU154" s="184" t="s">
        <v>82</v>
      </c>
      <c r="AV154" s="13" t="s">
        <v>82</v>
      </c>
      <c r="AW154" s="13" t="s">
        <v>29</v>
      </c>
      <c r="AX154" s="13" t="s">
        <v>72</v>
      </c>
      <c r="AY154" s="184" t="s">
        <v>152</v>
      </c>
    </row>
    <row r="155" spans="1:65" s="14" customFormat="1">
      <c r="B155" s="191"/>
      <c r="D155" s="183" t="s">
        <v>440</v>
      </c>
      <c r="E155" s="192" t="s">
        <v>1</v>
      </c>
      <c r="F155" s="193" t="s">
        <v>448</v>
      </c>
      <c r="H155" s="194">
        <v>12</v>
      </c>
      <c r="I155" s="195"/>
      <c r="L155" s="191"/>
      <c r="M155" s="196"/>
      <c r="N155" s="197"/>
      <c r="O155" s="197"/>
      <c r="P155" s="197"/>
      <c r="Q155" s="197"/>
      <c r="R155" s="197"/>
      <c r="S155" s="197"/>
      <c r="T155" s="198"/>
      <c r="AT155" s="192" t="s">
        <v>440</v>
      </c>
      <c r="AU155" s="192" t="s">
        <v>82</v>
      </c>
      <c r="AV155" s="14" t="s">
        <v>159</v>
      </c>
      <c r="AW155" s="14" t="s">
        <v>29</v>
      </c>
      <c r="AX155" s="14" t="s">
        <v>80</v>
      </c>
      <c r="AY155" s="192" t="s">
        <v>152</v>
      </c>
    </row>
    <row r="156" spans="1:65" s="2" customFormat="1" ht="16.5" customHeight="1">
      <c r="A156" s="34"/>
      <c r="B156" s="151"/>
      <c r="C156" s="152" t="s">
        <v>195</v>
      </c>
      <c r="D156" s="152" t="s">
        <v>155</v>
      </c>
      <c r="E156" s="153" t="s">
        <v>912</v>
      </c>
      <c r="F156" s="154" t="s">
        <v>913</v>
      </c>
      <c r="G156" s="155" t="s">
        <v>901</v>
      </c>
      <c r="H156" s="156">
        <v>4</v>
      </c>
      <c r="I156" s="157"/>
      <c r="J156" s="158">
        <f>ROUND(I156*H156,2)</f>
        <v>0</v>
      </c>
      <c r="K156" s="159"/>
      <c r="L156" s="35"/>
      <c r="M156" s="160" t="s">
        <v>1</v>
      </c>
      <c r="N156" s="161" t="s">
        <v>37</v>
      </c>
      <c r="O156" s="60"/>
      <c r="P156" s="162">
        <f>O156*H156</f>
        <v>0</v>
      </c>
      <c r="Q156" s="162">
        <v>0</v>
      </c>
      <c r="R156" s="162">
        <f>Q156*H156</f>
        <v>0</v>
      </c>
      <c r="S156" s="162">
        <v>0</v>
      </c>
      <c r="T156" s="163">
        <f>S156*H156</f>
        <v>0</v>
      </c>
      <c r="U156" s="34"/>
      <c r="V156" s="34"/>
      <c r="W156" s="34"/>
      <c r="X156" s="34"/>
      <c r="Y156" s="34"/>
      <c r="Z156" s="34"/>
      <c r="AA156" s="34"/>
      <c r="AB156" s="34"/>
      <c r="AC156" s="34"/>
      <c r="AD156" s="34"/>
      <c r="AE156" s="34"/>
      <c r="AR156" s="164" t="s">
        <v>159</v>
      </c>
      <c r="AT156" s="164" t="s">
        <v>155</v>
      </c>
      <c r="AU156" s="164" t="s">
        <v>82</v>
      </c>
      <c r="AY156" s="19" t="s">
        <v>152</v>
      </c>
      <c r="BE156" s="165">
        <f>IF(N156="základní",J156,0)</f>
        <v>0</v>
      </c>
      <c r="BF156" s="165">
        <f>IF(N156="snížená",J156,0)</f>
        <v>0</v>
      </c>
      <c r="BG156" s="165">
        <f>IF(N156="zákl. přenesená",J156,0)</f>
        <v>0</v>
      </c>
      <c r="BH156" s="165">
        <f>IF(N156="sníž. přenesená",J156,0)</f>
        <v>0</v>
      </c>
      <c r="BI156" s="165">
        <f>IF(N156="nulová",J156,0)</f>
        <v>0</v>
      </c>
      <c r="BJ156" s="19" t="s">
        <v>80</v>
      </c>
      <c r="BK156" s="165">
        <f>ROUND(I156*H156,2)</f>
        <v>0</v>
      </c>
      <c r="BL156" s="19" t="s">
        <v>159</v>
      </c>
      <c r="BM156" s="164" t="s">
        <v>236</v>
      </c>
    </row>
    <row r="157" spans="1:65" s="2" customFormat="1" ht="16.5" customHeight="1">
      <c r="A157" s="34"/>
      <c r="B157" s="151"/>
      <c r="C157" s="152" t="s">
        <v>199</v>
      </c>
      <c r="D157" s="152" t="s">
        <v>155</v>
      </c>
      <c r="E157" s="153" t="s">
        <v>914</v>
      </c>
      <c r="F157" s="154" t="s">
        <v>915</v>
      </c>
      <c r="G157" s="155" t="s">
        <v>901</v>
      </c>
      <c r="H157" s="156">
        <v>4</v>
      </c>
      <c r="I157" s="157"/>
      <c r="J157" s="158">
        <f>ROUND(I157*H157,2)</f>
        <v>0</v>
      </c>
      <c r="K157" s="159"/>
      <c r="L157" s="35"/>
      <c r="M157" s="160" t="s">
        <v>1</v>
      </c>
      <c r="N157" s="161" t="s">
        <v>37</v>
      </c>
      <c r="O157" s="60"/>
      <c r="P157" s="162">
        <f>O157*H157</f>
        <v>0</v>
      </c>
      <c r="Q157" s="162">
        <v>0</v>
      </c>
      <c r="R157" s="162">
        <f>Q157*H157</f>
        <v>0</v>
      </c>
      <c r="S157" s="162">
        <v>0</v>
      </c>
      <c r="T157" s="163">
        <f>S157*H157</f>
        <v>0</v>
      </c>
      <c r="U157" s="34"/>
      <c r="V157" s="34"/>
      <c r="W157" s="34"/>
      <c r="X157" s="34"/>
      <c r="Y157" s="34"/>
      <c r="Z157" s="34"/>
      <c r="AA157" s="34"/>
      <c r="AB157" s="34"/>
      <c r="AC157" s="34"/>
      <c r="AD157" s="34"/>
      <c r="AE157" s="34"/>
      <c r="AR157" s="164" t="s">
        <v>159</v>
      </c>
      <c r="AT157" s="164" t="s">
        <v>155</v>
      </c>
      <c r="AU157" s="164" t="s">
        <v>82</v>
      </c>
      <c r="AY157" s="19" t="s">
        <v>152</v>
      </c>
      <c r="BE157" s="165">
        <f>IF(N157="základní",J157,0)</f>
        <v>0</v>
      </c>
      <c r="BF157" s="165">
        <f>IF(N157="snížená",J157,0)</f>
        <v>0</v>
      </c>
      <c r="BG157" s="165">
        <f>IF(N157="zákl. přenesená",J157,0)</f>
        <v>0</v>
      </c>
      <c r="BH157" s="165">
        <f>IF(N157="sníž. přenesená",J157,0)</f>
        <v>0</v>
      </c>
      <c r="BI157" s="165">
        <f>IF(N157="nulová",J157,0)</f>
        <v>0</v>
      </c>
      <c r="BJ157" s="19" t="s">
        <v>80</v>
      </c>
      <c r="BK157" s="165">
        <f>ROUND(I157*H157,2)</f>
        <v>0</v>
      </c>
      <c r="BL157" s="19" t="s">
        <v>159</v>
      </c>
      <c r="BM157" s="164" t="s">
        <v>244</v>
      </c>
    </row>
    <row r="158" spans="1:65" s="2" customFormat="1" ht="16.5" customHeight="1">
      <c r="A158" s="34"/>
      <c r="B158" s="151"/>
      <c r="C158" s="152" t="s">
        <v>203</v>
      </c>
      <c r="D158" s="152" t="s">
        <v>155</v>
      </c>
      <c r="E158" s="153" t="s">
        <v>916</v>
      </c>
      <c r="F158" s="154" t="s">
        <v>917</v>
      </c>
      <c r="G158" s="155" t="s">
        <v>901</v>
      </c>
      <c r="H158" s="156">
        <v>3</v>
      </c>
      <c r="I158" s="157"/>
      <c r="J158" s="158">
        <f>ROUND(I158*H158,2)</f>
        <v>0</v>
      </c>
      <c r="K158" s="159"/>
      <c r="L158" s="35"/>
      <c r="M158" s="160" t="s">
        <v>1</v>
      </c>
      <c r="N158" s="161" t="s">
        <v>37</v>
      </c>
      <c r="O158" s="60"/>
      <c r="P158" s="162">
        <f>O158*H158</f>
        <v>0</v>
      </c>
      <c r="Q158" s="162">
        <v>0</v>
      </c>
      <c r="R158" s="162">
        <f>Q158*H158</f>
        <v>0</v>
      </c>
      <c r="S158" s="162">
        <v>0</v>
      </c>
      <c r="T158" s="163">
        <f>S158*H158</f>
        <v>0</v>
      </c>
      <c r="U158" s="34"/>
      <c r="V158" s="34"/>
      <c r="W158" s="34"/>
      <c r="X158" s="34"/>
      <c r="Y158" s="34"/>
      <c r="Z158" s="34"/>
      <c r="AA158" s="34"/>
      <c r="AB158" s="34"/>
      <c r="AC158" s="34"/>
      <c r="AD158" s="34"/>
      <c r="AE158" s="34"/>
      <c r="AR158" s="164" t="s">
        <v>159</v>
      </c>
      <c r="AT158" s="164" t="s">
        <v>155</v>
      </c>
      <c r="AU158" s="164" t="s">
        <v>82</v>
      </c>
      <c r="AY158" s="19" t="s">
        <v>152</v>
      </c>
      <c r="BE158" s="165">
        <f>IF(N158="základní",J158,0)</f>
        <v>0</v>
      </c>
      <c r="BF158" s="165">
        <f>IF(N158="snížená",J158,0)</f>
        <v>0</v>
      </c>
      <c r="BG158" s="165">
        <f>IF(N158="zákl. přenesená",J158,0)</f>
        <v>0</v>
      </c>
      <c r="BH158" s="165">
        <f>IF(N158="sníž. přenesená",J158,0)</f>
        <v>0</v>
      </c>
      <c r="BI158" s="165">
        <f>IF(N158="nulová",J158,0)</f>
        <v>0</v>
      </c>
      <c r="BJ158" s="19" t="s">
        <v>80</v>
      </c>
      <c r="BK158" s="165">
        <f>ROUND(I158*H158,2)</f>
        <v>0</v>
      </c>
      <c r="BL158" s="19" t="s">
        <v>159</v>
      </c>
      <c r="BM158" s="164" t="s">
        <v>202</v>
      </c>
    </row>
    <row r="159" spans="1:65" s="13" customFormat="1">
      <c r="B159" s="182"/>
      <c r="D159" s="183" t="s">
        <v>440</v>
      </c>
      <c r="E159" s="184" t="s">
        <v>1</v>
      </c>
      <c r="F159" s="185" t="s">
        <v>918</v>
      </c>
      <c r="H159" s="186">
        <v>2</v>
      </c>
      <c r="I159" s="187"/>
      <c r="L159" s="182"/>
      <c r="M159" s="188"/>
      <c r="N159" s="189"/>
      <c r="O159" s="189"/>
      <c r="P159" s="189"/>
      <c r="Q159" s="189"/>
      <c r="R159" s="189"/>
      <c r="S159" s="189"/>
      <c r="T159" s="190"/>
      <c r="AT159" s="184" t="s">
        <v>440</v>
      </c>
      <c r="AU159" s="184" t="s">
        <v>82</v>
      </c>
      <c r="AV159" s="13" t="s">
        <v>82</v>
      </c>
      <c r="AW159" s="13" t="s">
        <v>29</v>
      </c>
      <c r="AX159" s="13" t="s">
        <v>72</v>
      </c>
      <c r="AY159" s="184" t="s">
        <v>152</v>
      </c>
    </row>
    <row r="160" spans="1:65" s="13" customFormat="1">
      <c r="B160" s="182"/>
      <c r="D160" s="183" t="s">
        <v>440</v>
      </c>
      <c r="E160" s="184" t="s">
        <v>1</v>
      </c>
      <c r="F160" s="185" t="s">
        <v>919</v>
      </c>
      <c r="H160" s="186">
        <v>1</v>
      </c>
      <c r="I160" s="187"/>
      <c r="L160" s="182"/>
      <c r="M160" s="188"/>
      <c r="N160" s="189"/>
      <c r="O160" s="189"/>
      <c r="P160" s="189"/>
      <c r="Q160" s="189"/>
      <c r="R160" s="189"/>
      <c r="S160" s="189"/>
      <c r="T160" s="190"/>
      <c r="AT160" s="184" t="s">
        <v>440</v>
      </c>
      <c r="AU160" s="184" t="s">
        <v>82</v>
      </c>
      <c r="AV160" s="13" t="s">
        <v>82</v>
      </c>
      <c r="AW160" s="13" t="s">
        <v>29</v>
      </c>
      <c r="AX160" s="13" t="s">
        <v>72</v>
      </c>
      <c r="AY160" s="184" t="s">
        <v>152</v>
      </c>
    </row>
    <row r="161" spans="1:65" s="14" customFormat="1">
      <c r="B161" s="191"/>
      <c r="D161" s="183" t="s">
        <v>440</v>
      </c>
      <c r="E161" s="192" t="s">
        <v>1</v>
      </c>
      <c r="F161" s="193" t="s">
        <v>448</v>
      </c>
      <c r="H161" s="194">
        <v>3</v>
      </c>
      <c r="I161" s="195"/>
      <c r="L161" s="191"/>
      <c r="M161" s="196"/>
      <c r="N161" s="197"/>
      <c r="O161" s="197"/>
      <c r="P161" s="197"/>
      <c r="Q161" s="197"/>
      <c r="R161" s="197"/>
      <c r="S161" s="197"/>
      <c r="T161" s="198"/>
      <c r="AT161" s="192" t="s">
        <v>440</v>
      </c>
      <c r="AU161" s="192" t="s">
        <v>82</v>
      </c>
      <c r="AV161" s="14" t="s">
        <v>159</v>
      </c>
      <c r="AW161" s="14" t="s">
        <v>29</v>
      </c>
      <c r="AX161" s="14" t="s">
        <v>80</v>
      </c>
      <c r="AY161" s="192" t="s">
        <v>152</v>
      </c>
    </row>
    <row r="162" spans="1:65" s="2" customFormat="1" ht="16.5" customHeight="1">
      <c r="A162" s="34"/>
      <c r="B162" s="151"/>
      <c r="C162" s="152" t="s">
        <v>207</v>
      </c>
      <c r="D162" s="152" t="s">
        <v>155</v>
      </c>
      <c r="E162" s="153" t="s">
        <v>920</v>
      </c>
      <c r="F162" s="154" t="s">
        <v>921</v>
      </c>
      <c r="G162" s="155" t="s">
        <v>901</v>
      </c>
      <c r="H162" s="156">
        <v>2</v>
      </c>
      <c r="I162" s="157"/>
      <c r="J162" s="158">
        <f>ROUND(I162*H162,2)</f>
        <v>0</v>
      </c>
      <c r="K162" s="159"/>
      <c r="L162" s="35"/>
      <c r="M162" s="160" t="s">
        <v>1</v>
      </c>
      <c r="N162" s="161" t="s">
        <v>37</v>
      </c>
      <c r="O162" s="60"/>
      <c r="P162" s="162">
        <f>O162*H162</f>
        <v>0</v>
      </c>
      <c r="Q162" s="162">
        <v>0</v>
      </c>
      <c r="R162" s="162">
        <f>Q162*H162</f>
        <v>0</v>
      </c>
      <c r="S162" s="162">
        <v>0</v>
      </c>
      <c r="T162" s="163">
        <f>S162*H162</f>
        <v>0</v>
      </c>
      <c r="U162" s="34"/>
      <c r="V162" s="34"/>
      <c r="W162" s="34"/>
      <c r="X162" s="34"/>
      <c r="Y162" s="34"/>
      <c r="Z162" s="34"/>
      <c r="AA162" s="34"/>
      <c r="AB162" s="34"/>
      <c r="AC162" s="34"/>
      <c r="AD162" s="34"/>
      <c r="AE162" s="34"/>
      <c r="AR162" s="164" t="s">
        <v>159</v>
      </c>
      <c r="AT162" s="164" t="s">
        <v>155</v>
      </c>
      <c r="AU162" s="164" t="s">
        <v>82</v>
      </c>
      <c r="AY162" s="19" t="s">
        <v>152</v>
      </c>
      <c r="BE162" s="165">
        <f>IF(N162="základní",J162,0)</f>
        <v>0</v>
      </c>
      <c r="BF162" s="165">
        <f>IF(N162="snížená",J162,0)</f>
        <v>0</v>
      </c>
      <c r="BG162" s="165">
        <f>IF(N162="zákl. přenesená",J162,0)</f>
        <v>0</v>
      </c>
      <c r="BH162" s="165">
        <f>IF(N162="sníž. přenesená",J162,0)</f>
        <v>0</v>
      </c>
      <c r="BI162" s="165">
        <f>IF(N162="nulová",J162,0)</f>
        <v>0</v>
      </c>
      <c r="BJ162" s="19" t="s">
        <v>80</v>
      </c>
      <c r="BK162" s="165">
        <f>ROUND(I162*H162,2)</f>
        <v>0</v>
      </c>
      <c r="BL162" s="19" t="s">
        <v>159</v>
      </c>
      <c r="BM162" s="164" t="s">
        <v>206</v>
      </c>
    </row>
    <row r="163" spans="1:65" s="2" customFormat="1" ht="16.5" customHeight="1">
      <c r="A163" s="34"/>
      <c r="B163" s="151"/>
      <c r="C163" s="152" t="s">
        <v>8</v>
      </c>
      <c r="D163" s="152" t="s">
        <v>155</v>
      </c>
      <c r="E163" s="153" t="s">
        <v>922</v>
      </c>
      <c r="F163" s="154" t="s">
        <v>923</v>
      </c>
      <c r="G163" s="155" t="s">
        <v>901</v>
      </c>
      <c r="H163" s="156">
        <v>1</v>
      </c>
      <c r="I163" s="157"/>
      <c r="J163" s="158">
        <f>ROUND(I163*H163,2)</f>
        <v>0</v>
      </c>
      <c r="K163" s="159"/>
      <c r="L163" s="35"/>
      <c r="M163" s="160" t="s">
        <v>1</v>
      </c>
      <c r="N163" s="161" t="s">
        <v>37</v>
      </c>
      <c r="O163" s="60"/>
      <c r="P163" s="162">
        <f>O163*H163</f>
        <v>0</v>
      </c>
      <c r="Q163" s="162">
        <v>0</v>
      </c>
      <c r="R163" s="162">
        <f>Q163*H163</f>
        <v>0</v>
      </c>
      <c r="S163" s="162">
        <v>0</v>
      </c>
      <c r="T163" s="163">
        <f>S163*H163</f>
        <v>0</v>
      </c>
      <c r="U163" s="34"/>
      <c r="V163" s="34"/>
      <c r="W163" s="34"/>
      <c r="X163" s="34"/>
      <c r="Y163" s="34"/>
      <c r="Z163" s="34"/>
      <c r="AA163" s="34"/>
      <c r="AB163" s="34"/>
      <c r="AC163" s="34"/>
      <c r="AD163" s="34"/>
      <c r="AE163" s="34"/>
      <c r="AR163" s="164" t="s">
        <v>159</v>
      </c>
      <c r="AT163" s="164" t="s">
        <v>155</v>
      </c>
      <c r="AU163" s="164" t="s">
        <v>82</v>
      </c>
      <c r="AY163" s="19" t="s">
        <v>152</v>
      </c>
      <c r="BE163" s="165">
        <f>IF(N163="základní",J163,0)</f>
        <v>0</v>
      </c>
      <c r="BF163" s="165">
        <f>IF(N163="snížená",J163,0)</f>
        <v>0</v>
      </c>
      <c r="BG163" s="165">
        <f>IF(N163="zákl. přenesená",J163,0)</f>
        <v>0</v>
      </c>
      <c r="BH163" s="165">
        <f>IF(N163="sníž. přenesená",J163,0)</f>
        <v>0</v>
      </c>
      <c r="BI163" s="165">
        <f>IF(N163="nulová",J163,0)</f>
        <v>0</v>
      </c>
      <c r="BJ163" s="19" t="s">
        <v>80</v>
      </c>
      <c r="BK163" s="165">
        <f>ROUND(I163*H163,2)</f>
        <v>0</v>
      </c>
      <c r="BL163" s="19" t="s">
        <v>159</v>
      </c>
      <c r="BM163" s="164" t="s">
        <v>266</v>
      </c>
    </row>
    <row r="164" spans="1:65" s="13" customFormat="1">
      <c r="B164" s="182"/>
      <c r="D164" s="183" t="s">
        <v>440</v>
      </c>
      <c r="E164" s="184" t="s">
        <v>1</v>
      </c>
      <c r="F164" s="185" t="s">
        <v>924</v>
      </c>
      <c r="H164" s="186">
        <v>1</v>
      </c>
      <c r="I164" s="187"/>
      <c r="L164" s="182"/>
      <c r="M164" s="188"/>
      <c r="N164" s="189"/>
      <c r="O164" s="189"/>
      <c r="P164" s="189"/>
      <c r="Q164" s="189"/>
      <c r="R164" s="189"/>
      <c r="S164" s="189"/>
      <c r="T164" s="190"/>
      <c r="AT164" s="184" t="s">
        <v>440</v>
      </c>
      <c r="AU164" s="184" t="s">
        <v>82</v>
      </c>
      <c r="AV164" s="13" t="s">
        <v>82</v>
      </c>
      <c r="AW164" s="13" t="s">
        <v>29</v>
      </c>
      <c r="AX164" s="13" t="s">
        <v>72</v>
      </c>
      <c r="AY164" s="184" t="s">
        <v>152</v>
      </c>
    </row>
    <row r="165" spans="1:65" s="14" customFormat="1">
      <c r="B165" s="191"/>
      <c r="D165" s="183" t="s">
        <v>440</v>
      </c>
      <c r="E165" s="192" t="s">
        <v>1</v>
      </c>
      <c r="F165" s="193" t="s">
        <v>448</v>
      </c>
      <c r="H165" s="194">
        <v>1</v>
      </c>
      <c r="I165" s="195"/>
      <c r="L165" s="191"/>
      <c r="M165" s="196"/>
      <c r="N165" s="197"/>
      <c r="O165" s="197"/>
      <c r="P165" s="197"/>
      <c r="Q165" s="197"/>
      <c r="R165" s="197"/>
      <c r="S165" s="197"/>
      <c r="T165" s="198"/>
      <c r="AT165" s="192" t="s">
        <v>440</v>
      </c>
      <c r="AU165" s="192" t="s">
        <v>82</v>
      </c>
      <c r="AV165" s="14" t="s">
        <v>159</v>
      </c>
      <c r="AW165" s="14" t="s">
        <v>29</v>
      </c>
      <c r="AX165" s="14" t="s">
        <v>80</v>
      </c>
      <c r="AY165" s="192" t="s">
        <v>152</v>
      </c>
    </row>
    <row r="166" spans="1:65" s="2" customFormat="1" ht="37.9" customHeight="1">
      <c r="A166" s="34"/>
      <c r="B166" s="151"/>
      <c r="C166" s="152" t="s">
        <v>214</v>
      </c>
      <c r="D166" s="152" t="s">
        <v>155</v>
      </c>
      <c r="E166" s="153" t="s">
        <v>925</v>
      </c>
      <c r="F166" s="154" t="s">
        <v>926</v>
      </c>
      <c r="G166" s="155" t="s">
        <v>176</v>
      </c>
      <c r="H166" s="156">
        <v>1.8</v>
      </c>
      <c r="I166" s="157"/>
      <c r="J166" s="158">
        <f>ROUND(I166*H166,2)</f>
        <v>0</v>
      </c>
      <c r="K166" s="159"/>
      <c r="L166" s="35"/>
      <c r="M166" s="160" t="s">
        <v>1</v>
      </c>
      <c r="N166" s="161" t="s">
        <v>37</v>
      </c>
      <c r="O166" s="60"/>
      <c r="P166" s="162">
        <f>O166*H166</f>
        <v>0</v>
      </c>
      <c r="Q166" s="162">
        <v>0</v>
      </c>
      <c r="R166" s="162">
        <f>Q166*H166</f>
        <v>0</v>
      </c>
      <c r="S166" s="162">
        <v>0</v>
      </c>
      <c r="T166" s="163">
        <f>S166*H166</f>
        <v>0</v>
      </c>
      <c r="U166" s="34"/>
      <c r="V166" s="34"/>
      <c r="W166" s="34"/>
      <c r="X166" s="34"/>
      <c r="Y166" s="34"/>
      <c r="Z166" s="34"/>
      <c r="AA166" s="34"/>
      <c r="AB166" s="34"/>
      <c r="AC166" s="34"/>
      <c r="AD166" s="34"/>
      <c r="AE166" s="34"/>
      <c r="AR166" s="164" t="s">
        <v>159</v>
      </c>
      <c r="AT166" s="164" t="s">
        <v>155</v>
      </c>
      <c r="AU166" s="164" t="s">
        <v>82</v>
      </c>
      <c r="AY166" s="19" t="s">
        <v>152</v>
      </c>
      <c r="BE166" s="165">
        <f>IF(N166="základní",J166,0)</f>
        <v>0</v>
      </c>
      <c r="BF166" s="165">
        <f>IF(N166="snížená",J166,0)</f>
        <v>0</v>
      </c>
      <c r="BG166" s="165">
        <f>IF(N166="zákl. přenesená",J166,0)</f>
        <v>0</v>
      </c>
      <c r="BH166" s="165">
        <f>IF(N166="sníž. přenesená",J166,0)</f>
        <v>0</v>
      </c>
      <c r="BI166" s="165">
        <f>IF(N166="nulová",J166,0)</f>
        <v>0</v>
      </c>
      <c r="BJ166" s="19" t="s">
        <v>80</v>
      </c>
      <c r="BK166" s="165">
        <f>ROUND(I166*H166,2)</f>
        <v>0</v>
      </c>
      <c r="BL166" s="19" t="s">
        <v>159</v>
      </c>
      <c r="BM166" s="164" t="s">
        <v>213</v>
      </c>
    </row>
    <row r="167" spans="1:65" s="13" customFormat="1">
      <c r="B167" s="182"/>
      <c r="D167" s="183" t="s">
        <v>440</v>
      </c>
      <c r="E167" s="184" t="s">
        <v>1</v>
      </c>
      <c r="F167" s="185" t="s">
        <v>927</v>
      </c>
      <c r="H167" s="186">
        <v>1.8</v>
      </c>
      <c r="I167" s="187"/>
      <c r="L167" s="182"/>
      <c r="M167" s="188"/>
      <c r="N167" s="189"/>
      <c r="O167" s="189"/>
      <c r="P167" s="189"/>
      <c r="Q167" s="189"/>
      <c r="R167" s="189"/>
      <c r="S167" s="189"/>
      <c r="T167" s="190"/>
      <c r="AT167" s="184" t="s">
        <v>440</v>
      </c>
      <c r="AU167" s="184" t="s">
        <v>82</v>
      </c>
      <c r="AV167" s="13" t="s">
        <v>82</v>
      </c>
      <c r="AW167" s="13" t="s">
        <v>29</v>
      </c>
      <c r="AX167" s="13" t="s">
        <v>72</v>
      </c>
      <c r="AY167" s="184" t="s">
        <v>152</v>
      </c>
    </row>
    <row r="168" spans="1:65" s="14" customFormat="1">
      <c r="B168" s="191"/>
      <c r="D168" s="183" t="s">
        <v>440</v>
      </c>
      <c r="E168" s="192" t="s">
        <v>1</v>
      </c>
      <c r="F168" s="193" t="s">
        <v>448</v>
      </c>
      <c r="H168" s="194">
        <v>1.8</v>
      </c>
      <c r="I168" s="195"/>
      <c r="L168" s="191"/>
      <c r="M168" s="196"/>
      <c r="N168" s="197"/>
      <c r="O168" s="197"/>
      <c r="P168" s="197"/>
      <c r="Q168" s="197"/>
      <c r="R168" s="197"/>
      <c r="S168" s="197"/>
      <c r="T168" s="198"/>
      <c r="AT168" s="192" t="s">
        <v>440</v>
      </c>
      <c r="AU168" s="192" t="s">
        <v>82</v>
      </c>
      <c r="AV168" s="14" t="s">
        <v>159</v>
      </c>
      <c r="AW168" s="14" t="s">
        <v>29</v>
      </c>
      <c r="AX168" s="14" t="s">
        <v>80</v>
      </c>
      <c r="AY168" s="192" t="s">
        <v>152</v>
      </c>
    </row>
    <row r="169" spans="1:65" s="2" customFormat="1" ht="33" customHeight="1">
      <c r="A169" s="34"/>
      <c r="B169" s="151"/>
      <c r="C169" s="152" t="s">
        <v>218</v>
      </c>
      <c r="D169" s="152" t="s">
        <v>155</v>
      </c>
      <c r="E169" s="153" t="s">
        <v>928</v>
      </c>
      <c r="F169" s="154" t="s">
        <v>929</v>
      </c>
      <c r="G169" s="155" t="s">
        <v>456</v>
      </c>
      <c r="H169" s="156">
        <v>486.99</v>
      </c>
      <c r="I169" s="157"/>
      <c r="J169" s="158">
        <f>ROUND(I169*H169,2)</f>
        <v>0</v>
      </c>
      <c r="K169" s="159"/>
      <c r="L169" s="35"/>
      <c r="M169" s="160" t="s">
        <v>1</v>
      </c>
      <c r="N169" s="161" t="s">
        <v>37</v>
      </c>
      <c r="O169" s="60"/>
      <c r="P169" s="162">
        <f>O169*H169</f>
        <v>0</v>
      </c>
      <c r="Q169" s="162">
        <v>0</v>
      </c>
      <c r="R169" s="162">
        <f>Q169*H169</f>
        <v>0</v>
      </c>
      <c r="S169" s="162">
        <v>0</v>
      </c>
      <c r="T169" s="163">
        <f>S169*H169</f>
        <v>0</v>
      </c>
      <c r="U169" s="34"/>
      <c r="V169" s="34"/>
      <c r="W169" s="34"/>
      <c r="X169" s="34"/>
      <c r="Y169" s="34"/>
      <c r="Z169" s="34"/>
      <c r="AA169" s="34"/>
      <c r="AB169" s="34"/>
      <c r="AC169" s="34"/>
      <c r="AD169" s="34"/>
      <c r="AE169" s="34"/>
      <c r="AR169" s="164" t="s">
        <v>159</v>
      </c>
      <c r="AT169" s="164" t="s">
        <v>155</v>
      </c>
      <c r="AU169" s="164" t="s">
        <v>82</v>
      </c>
      <c r="AY169" s="19" t="s">
        <v>152</v>
      </c>
      <c r="BE169" s="165">
        <f>IF(N169="základní",J169,0)</f>
        <v>0</v>
      </c>
      <c r="BF169" s="165">
        <f>IF(N169="snížená",J169,0)</f>
        <v>0</v>
      </c>
      <c r="BG169" s="165">
        <f>IF(N169="zákl. přenesená",J169,0)</f>
        <v>0</v>
      </c>
      <c r="BH169" s="165">
        <f>IF(N169="sníž. přenesená",J169,0)</f>
        <v>0</v>
      </c>
      <c r="BI169" s="165">
        <f>IF(N169="nulová",J169,0)</f>
        <v>0</v>
      </c>
      <c r="BJ169" s="19" t="s">
        <v>80</v>
      </c>
      <c r="BK169" s="165">
        <f>ROUND(I169*H169,2)</f>
        <v>0</v>
      </c>
      <c r="BL169" s="19" t="s">
        <v>159</v>
      </c>
      <c r="BM169" s="164" t="s">
        <v>217</v>
      </c>
    </row>
    <row r="170" spans="1:65" s="13" customFormat="1">
      <c r="B170" s="182"/>
      <c r="D170" s="183" t="s">
        <v>440</v>
      </c>
      <c r="E170" s="184" t="s">
        <v>1</v>
      </c>
      <c r="F170" s="185" t="s">
        <v>930</v>
      </c>
      <c r="H170" s="186">
        <v>8.1</v>
      </c>
      <c r="I170" s="187"/>
      <c r="L170" s="182"/>
      <c r="M170" s="188"/>
      <c r="N170" s="189"/>
      <c r="O170" s="189"/>
      <c r="P170" s="189"/>
      <c r="Q170" s="189"/>
      <c r="R170" s="189"/>
      <c r="S170" s="189"/>
      <c r="T170" s="190"/>
      <c r="AT170" s="184" t="s">
        <v>440</v>
      </c>
      <c r="AU170" s="184" t="s">
        <v>82</v>
      </c>
      <c r="AV170" s="13" t="s">
        <v>82</v>
      </c>
      <c r="AW170" s="13" t="s">
        <v>29</v>
      </c>
      <c r="AX170" s="13" t="s">
        <v>72</v>
      </c>
      <c r="AY170" s="184" t="s">
        <v>152</v>
      </c>
    </row>
    <row r="171" spans="1:65" s="13" customFormat="1">
      <c r="B171" s="182"/>
      <c r="D171" s="183" t="s">
        <v>440</v>
      </c>
      <c r="E171" s="184" t="s">
        <v>1</v>
      </c>
      <c r="F171" s="185" t="s">
        <v>931</v>
      </c>
      <c r="H171" s="186">
        <v>1.44</v>
      </c>
      <c r="I171" s="187"/>
      <c r="L171" s="182"/>
      <c r="M171" s="188"/>
      <c r="N171" s="189"/>
      <c r="O171" s="189"/>
      <c r="P171" s="189"/>
      <c r="Q171" s="189"/>
      <c r="R171" s="189"/>
      <c r="S171" s="189"/>
      <c r="T171" s="190"/>
      <c r="AT171" s="184" t="s">
        <v>440</v>
      </c>
      <c r="AU171" s="184" t="s">
        <v>82</v>
      </c>
      <c r="AV171" s="13" t="s">
        <v>82</v>
      </c>
      <c r="AW171" s="13" t="s">
        <v>29</v>
      </c>
      <c r="AX171" s="13" t="s">
        <v>72</v>
      </c>
      <c r="AY171" s="184" t="s">
        <v>152</v>
      </c>
    </row>
    <row r="172" spans="1:65" s="13" customFormat="1">
      <c r="B172" s="182"/>
      <c r="D172" s="183" t="s">
        <v>440</v>
      </c>
      <c r="E172" s="184" t="s">
        <v>1</v>
      </c>
      <c r="F172" s="185" t="s">
        <v>932</v>
      </c>
      <c r="H172" s="186">
        <v>477.45</v>
      </c>
      <c r="I172" s="187"/>
      <c r="L172" s="182"/>
      <c r="M172" s="188"/>
      <c r="N172" s="189"/>
      <c r="O172" s="189"/>
      <c r="P172" s="189"/>
      <c r="Q172" s="189"/>
      <c r="R172" s="189"/>
      <c r="S172" s="189"/>
      <c r="T172" s="190"/>
      <c r="AT172" s="184" t="s">
        <v>440</v>
      </c>
      <c r="AU172" s="184" t="s">
        <v>82</v>
      </c>
      <c r="AV172" s="13" t="s">
        <v>82</v>
      </c>
      <c r="AW172" s="13" t="s">
        <v>29</v>
      </c>
      <c r="AX172" s="13" t="s">
        <v>72</v>
      </c>
      <c r="AY172" s="184" t="s">
        <v>152</v>
      </c>
    </row>
    <row r="173" spans="1:65" s="14" customFormat="1">
      <c r="B173" s="191"/>
      <c r="D173" s="183" t="s">
        <v>440</v>
      </c>
      <c r="E173" s="192" t="s">
        <v>1</v>
      </c>
      <c r="F173" s="193" t="s">
        <v>448</v>
      </c>
      <c r="H173" s="194">
        <v>486.99</v>
      </c>
      <c r="I173" s="195"/>
      <c r="L173" s="191"/>
      <c r="M173" s="196"/>
      <c r="N173" s="197"/>
      <c r="O173" s="197"/>
      <c r="P173" s="197"/>
      <c r="Q173" s="197"/>
      <c r="R173" s="197"/>
      <c r="S173" s="197"/>
      <c r="T173" s="198"/>
      <c r="AT173" s="192" t="s">
        <v>440</v>
      </c>
      <c r="AU173" s="192" t="s">
        <v>82</v>
      </c>
      <c r="AV173" s="14" t="s">
        <v>159</v>
      </c>
      <c r="AW173" s="14" t="s">
        <v>29</v>
      </c>
      <c r="AX173" s="14" t="s">
        <v>80</v>
      </c>
      <c r="AY173" s="192" t="s">
        <v>152</v>
      </c>
    </row>
    <row r="174" spans="1:65" s="2" customFormat="1" ht="33" customHeight="1">
      <c r="A174" s="34"/>
      <c r="B174" s="151"/>
      <c r="C174" s="152" t="s">
        <v>184</v>
      </c>
      <c r="D174" s="152" t="s">
        <v>155</v>
      </c>
      <c r="E174" s="153" t="s">
        <v>933</v>
      </c>
      <c r="F174" s="154" t="s">
        <v>934</v>
      </c>
      <c r="G174" s="155" t="s">
        <v>176</v>
      </c>
      <c r="H174" s="156">
        <v>78.5</v>
      </c>
      <c r="I174" s="157"/>
      <c r="J174" s="158">
        <f>ROUND(I174*H174,2)</f>
        <v>0</v>
      </c>
      <c r="K174" s="159"/>
      <c r="L174" s="35"/>
      <c r="M174" s="160" t="s">
        <v>1</v>
      </c>
      <c r="N174" s="161" t="s">
        <v>37</v>
      </c>
      <c r="O174" s="60"/>
      <c r="P174" s="162">
        <f>O174*H174</f>
        <v>0</v>
      </c>
      <c r="Q174" s="162">
        <v>0</v>
      </c>
      <c r="R174" s="162">
        <f>Q174*H174</f>
        <v>0</v>
      </c>
      <c r="S174" s="162">
        <v>0</v>
      </c>
      <c r="T174" s="163">
        <f>S174*H174</f>
        <v>0</v>
      </c>
      <c r="U174" s="34"/>
      <c r="V174" s="34"/>
      <c r="W174" s="34"/>
      <c r="X174" s="34"/>
      <c r="Y174" s="34"/>
      <c r="Z174" s="34"/>
      <c r="AA174" s="34"/>
      <c r="AB174" s="34"/>
      <c r="AC174" s="34"/>
      <c r="AD174" s="34"/>
      <c r="AE174" s="34"/>
      <c r="AR174" s="164" t="s">
        <v>159</v>
      </c>
      <c r="AT174" s="164" t="s">
        <v>155</v>
      </c>
      <c r="AU174" s="164" t="s">
        <v>82</v>
      </c>
      <c r="AY174" s="19" t="s">
        <v>152</v>
      </c>
      <c r="BE174" s="165">
        <f>IF(N174="základní",J174,0)</f>
        <v>0</v>
      </c>
      <c r="BF174" s="165">
        <f>IF(N174="snížená",J174,0)</f>
        <v>0</v>
      </c>
      <c r="BG174" s="165">
        <f>IF(N174="zákl. přenesená",J174,0)</f>
        <v>0</v>
      </c>
      <c r="BH174" s="165">
        <f>IF(N174="sníž. přenesená",J174,0)</f>
        <v>0</v>
      </c>
      <c r="BI174" s="165">
        <f>IF(N174="nulová",J174,0)</f>
        <v>0</v>
      </c>
      <c r="BJ174" s="19" t="s">
        <v>80</v>
      </c>
      <c r="BK174" s="165">
        <f>ROUND(I174*H174,2)</f>
        <v>0</v>
      </c>
      <c r="BL174" s="19" t="s">
        <v>159</v>
      </c>
      <c r="BM174" s="164" t="s">
        <v>221</v>
      </c>
    </row>
    <row r="175" spans="1:65" s="13" customFormat="1">
      <c r="B175" s="182"/>
      <c r="D175" s="183" t="s">
        <v>440</v>
      </c>
      <c r="E175" s="184" t="s">
        <v>1</v>
      </c>
      <c r="F175" s="185" t="s">
        <v>935</v>
      </c>
      <c r="H175" s="186">
        <v>78.5</v>
      </c>
      <c r="I175" s="187"/>
      <c r="L175" s="182"/>
      <c r="M175" s="188"/>
      <c r="N175" s="189"/>
      <c r="O175" s="189"/>
      <c r="P175" s="189"/>
      <c r="Q175" s="189"/>
      <c r="R175" s="189"/>
      <c r="S175" s="189"/>
      <c r="T175" s="190"/>
      <c r="AT175" s="184" t="s">
        <v>440</v>
      </c>
      <c r="AU175" s="184" t="s">
        <v>82</v>
      </c>
      <c r="AV175" s="13" t="s">
        <v>82</v>
      </c>
      <c r="AW175" s="13" t="s">
        <v>29</v>
      </c>
      <c r="AX175" s="13" t="s">
        <v>72</v>
      </c>
      <c r="AY175" s="184" t="s">
        <v>152</v>
      </c>
    </row>
    <row r="176" spans="1:65" s="14" customFormat="1">
      <c r="B176" s="191"/>
      <c r="D176" s="183" t="s">
        <v>440</v>
      </c>
      <c r="E176" s="192" t="s">
        <v>1</v>
      </c>
      <c r="F176" s="193" t="s">
        <v>448</v>
      </c>
      <c r="H176" s="194">
        <v>78.5</v>
      </c>
      <c r="I176" s="195"/>
      <c r="L176" s="191"/>
      <c r="M176" s="196"/>
      <c r="N176" s="197"/>
      <c r="O176" s="197"/>
      <c r="P176" s="197"/>
      <c r="Q176" s="197"/>
      <c r="R176" s="197"/>
      <c r="S176" s="197"/>
      <c r="T176" s="198"/>
      <c r="AT176" s="192" t="s">
        <v>440</v>
      </c>
      <c r="AU176" s="192" t="s">
        <v>82</v>
      </c>
      <c r="AV176" s="14" t="s">
        <v>159</v>
      </c>
      <c r="AW176" s="14" t="s">
        <v>29</v>
      </c>
      <c r="AX176" s="14" t="s">
        <v>80</v>
      </c>
      <c r="AY176" s="192" t="s">
        <v>152</v>
      </c>
    </row>
    <row r="177" spans="1:65" s="2" customFormat="1" ht="16.5" customHeight="1">
      <c r="A177" s="34"/>
      <c r="B177" s="151"/>
      <c r="C177" s="152" t="s">
        <v>225</v>
      </c>
      <c r="D177" s="152" t="s">
        <v>155</v>
      </c>
      <c r="E177" s="153" t="s">
        <v>936</v>
      </c>
      <c r="F177" s="154" t="s">
        <v>937</v>
      </c>
      <c r="G177" s="155" t="s">
        <v>176</v>
      </c>
      <c r="H177" s="156">
        <v>132.5</v>
      </c>
      <c r="I177" s="157"/>
      <c r="J177" s="158">
        <f>ROUND(I177*H177,2)</f>
        <v>0</v>
      </c>
      <c r="K177" s="159"/>
      <c r="L177" s="35"/>
      <c r="M177" s="160" t="s">
        <v>1</v>
      </c>
      <c r="N177" s="161" t="s">
        <v>37</v>
      </c>
      <c r="O177" s="60"/>
      <c r="P177" s="162">
        <f>O177*H177</f>
        <v>0</v>
      </c>
      <c r="Q177" s="162">
        <v>0</v>
      </c>
      <c r="R177" s="162">
        <f>Q177*H177</f>
        <v>0</v>
      </c>
      <c r="S177" s="162">
        <v>0</v>
      </c>
      <c r="T177" s="163">
        <f>S177*H177</f>
        <v>0</v>
      </c>
      <c r="U177" s="34"/>
      <c r="V177" s="34"/>
      <c r="W177" s="34"/>
      <c r="X177" s="34"/>
      <c r="Y177" s="34"/>
      <c r="Z177" s="34"/>
      <c r="AA177" s="34"/>
      <c r="AB177" s="34"/>
      <c r="AC177" s="34"/>
      <c r="AD177" s="34"/>
      <c r="AE177" s="34"/>
      <c r="AR177" s="164" t="s">
        <v>159</v>
      </c>
      <c r="AT177" s="164" t="s">
        <v>155</v>
      </c>
      <c r="AU177" s="164" t="s">
        <v>82</v>
      </c>
      <c r="AY177" s="19" t="s">
        <v>152</v>
      </c>
      <c r="BE177" s="165">
        <f>IF(N177="základní",J177,0)</f>
        <v>0</v>
      </c>
      <c r="BF177" s="165">
        <f>IF(N177="snížená",J177,0)</f>
        <v>0</v>
      </c>
      <c r="BG177" s="165">
        <f>IF(N177="zákl. přenesená",J177,0)</f>
        <v>0</v>
      </c>
      <c r="BH177" s="165">
        <f>IF(N177="sníž. přenesená",J177,0)</f>
        <v>0</v>
      </c>
      <c r="BI177" s="165">
        <f>IF(N177="nulová",J177,0)</f>
        <v>0</v>
      </c>
      <c r="BJ177" s="19" t="s">
        <v>80</v>
      </c>
      <c r="BK177" s="165">
        <f>ROUND(I177*H177,2)</f>
        <v>0</v>
      </c>
      <c r="BL177" s="19" t="s">
        <v>159</v>
      </c>
      <c r="BM177" s="164" t="s">
        <v>224</v>
      </c>
    </row>
    <row r="178" spans="1:65" s="13" customFormat="1">
      <c r="B178" s="182"/>
      <c r="D178" s="183" t="s">
        <v>440</v>
      </c>
      <c r="E178" s="184" t="s">
        <v>1</v>
      </c>
      <c r="F178" s="185" t="s">
        <v>938</v>
      </c>
      <c r="H178" s="186">
        <v>132.5</v>
      </c>
      <c r="I178" s="187"/>
      <c r="L178" s="182"/>
      <c r="M178" s="188"/>
      <c r="N178" s="189"/>
      <c r="O178" s="189"/>
      <c r="P178" s="189"/>
      <c r="Q178" s="189"/>
      <c r="R178" s="189"/>
      <c r="S178" s="189"/>
      <c r="T178" s="190"/>
      <c r="AT178" s="184" t="s">
        <v>440</v>
      </c>
      <c r="AU178" s="184" t="s">
        <v>82</v>
      </c>
      <c r="AV178" s="13" t="s">
        <v>82</v>
      </c>
      <c r="AW178" s="13" t="s">
        <v>29</v>
      </c>
      <c r="AX178" s="13" t="s">
        <v>72</v>
      </c>
      <c r="AY178" s="184" t="s">
        <v>152</v>
      </c>
    </row>
    <row r="179" spans="1:65" s="14" customFormat="1">
      <c r="B179" s="191"/>
      <c r="D179" s="183" t="s">
        <v>440</v>
      </c>
      <c r="E179" s="192" t="s">
        <v>1</v>
      </c>
      <c r="F179" s="193" t="s">
        <v>448</v>
      </c>
      <c r="H179" s="194">
        <v>132.5</v>
      </c>
      <c r="I179" s="195"/>
      <c r="L179" s="191"/>
      <c r="M179" s="196"/>
      <c r="N179" s="197"/>
      <c r="O179" s="197"/>
      <c r="P179" s="197"/>
      <c r="Q179" s="197"/>
      <c r="R179" s="197"/>
      <c r="S179" s="197"/>
      <c r="T179" s="198"/>
      <c r="AT179" s="192" t="s">
        <v>440</v>
      </c>
      <c r="AU179" s="192" t="s">
        <v>82</v>
      </c>
      <c r="AV179" s="14" t="s">
        <v>159</v>
      </c>
      <c r="AW179" s="14" t="s">
        <v>29</v>
      </c>
      <c r="AX179" s="14" t="s">
        <v>80</v>
      </c>
      <c r="AY179" s="192" t="s">
        <v>152</v>
      </c>
    </row>
    <row r="180" spans="1:65" s="2" customFormat="1" ht="37.9" customHeight="1">
      <c r="A180" s="34"/>
      <c r="B180" s="151"/>
      <c r="C180" s="152" t="s">
        <v>189</v>
      </c>
      <c r="D180" s="152" t="s">
        <v>155</v>
      </c>
      <c r="E180" s="153" t="s">
        <v>939</v>
      </c>
      <c r="F180" s="154" t="s">
        <v>940</v>
      </c>
      <c r="G180" s="155" t="s">
        <v>176</v>
      </c>
      <c r="H180" s="156">
        <v>8</v>
      </c>
      <c r="I180" s="157"/>
      <c r="J180" s="158">
        <f>ROUND(I180*H180,2)</f>
        <v>0</v>
      </c>
      <c r="K180" s="159"/>
      <c r="L180" s="35"/>
      <c r="M180" s="160" t="s">
        <v>1</v>
      </c>
      <c r="N180" s="161" t="s">
        <v>37</v>
      </c>
      <c r="O180" s="60"/>
      <c r="P180" s="162">
        <f>O180*H180</f>
        <v>0</v>
      </c>
      <c r="Q180" s="162">
        <v>0</v>
      </c>
      <c r="R180" s="162">
        <f>Q180*H180</f>
        <v>0</v>
      </c>
      <c r="S180" s="162">
        <v>0</v>
      </c>
      <c r="T180" s="163">
        <f>S180*H180</f>
        <v>0</v>
      </c>
      <c r="U180" s="34"/>
      <c r="V180" s="34"/>
      <c r="W180" s="34"/>
      <c r="X180" s="34"/>
      <c r="Y180" s="34"/>
      <c r="Z180" s="34"/>
      <c r="AA180" s="34"/>
      <c r="AB180" s="34"/>
      <c r="AC180" s="34"/>
      <c r="AD180" s="34"/>
      <c r="AE180" s="34"/>
      <c r="AR180" s="164" t="s">
        <v>159</v>
      </c>
      <c r="AT180" s="164" t="s">
        <v>155</v>
      </c>
      <c r="AU180" s="164" t="s">
        <v>82</v>
      </c>
      <c r="AY180" s="19" t="s">
        <v>152</v>
      </c>
      <c r="BE180" s="165">
        <f>IF(N180="základní",J180,0)</f>
        <v>0</v>
      </c>
      <c r="BF180" s="165">
        <f>IF(N180="snížená",J180,0)</f>
        <v>0</v>
      </c>
      <c r="BG180" s="165">
        <f>IF(N180="zákl. přenesená",J180,0)</f>
        <v>0</v>
      </c>
      <c r="BH180" s="165">
        <f>IF(N180="sníž. přenesená",J180,0)</f>
        <v>0</v>
      </c>
      <c r="BI180" s="165">
        <f>IF(N180="nulová",J180,0)</f>
        <v>0</v>
      </c>
      <c r="BJ180" s="19" t="s">
        <v>80</v>
      </c>
      <c r="BK180" s="165">
        <f>ROUND(I180*H180,2)</f>
        <v>0</v>
      </c>
      <c r="BL180" s="19" t="s">
        <v>159</v>
      </c>
      <c r="BM180" s="164" t="s">
        <v>229</v>
      </c>
    </row>
    <row r="181" spans="1:65" s="13" customFormat="1">
      <c r="B181" s="182"/>
      <c r="D181" s="183" t="s">
        <v>440</v>
      </c>
      <c r="E181" s="184" t="s">
        <v>1</v>
      </c>
      <c r="F181" s="185" t="s">
        <v>941</v>
      </c>
      <c r="H181" s="186">
        <v>8</v>
      </c>
      <c r="I181" s="187"/>
      <c r="L181" s="182"/>
      <c r="M181" s="188"/>
      <c r="N181" s="189"/>
      <c r="O181" s="189"/>
      <c r="P181" s="189"/>
      <c r="Q181" s="189"/>
      <c r="R181" s="189"/>
      <c r="S181" s="189"/>
      <c r="T181" s="190"/>
      <c r="AT181" s="184" t="s">
        <v>440</v>
      </c>
      <c r="AU181" s="184" t="s">
        <v>82</v>
      </c>
      <c r="AV181" s="13" t="s">
        <v>82</v>
      </c>
      <c r="AW181" s="13" t="s">
        <v>29</v>
      </c>
      <c r="AX181" s="13" t="s">
        <v>72</v>
      </c>
      <c r="AY181" s="184" t="s">
        <v>152</v>
      </c>
    </row>
    <row r="182" spans="1:65" s="14" customFormat="1">
      <c r="B182" s="191"/>
      <c r="D182" s="183" t="s">
        <v>440</v>
      </c>
      <c r="E182" s="192" t="s">
        <v>1</v>
      </c>
      <c r="F182" s="193" t="s">
        <v>448</v>
      </c>
      <c r="H182" s="194">
        <v>8</v>
      </c>
      <c r="I182" s="195"/>
      <c r="L182" s="191"/>
      <c r="M182" s="196"/>
      <c r="N182" s="197"/>
      <c r="O182" s="197"/>
      <c r="P182" s="197"/>
      <c r="Q182" s="197"/>
      <c r="R182" s="197"/>
      <c r="S182" s="197"/>
      <c r="T182" s="198"/>
      <c r="AT182" s="192" t="s">
        <v>440</v>
      </c>
      <c r="AU182" s="192" t="s">
        <v>82</v>
      </c>
      <c r="AV182" s="14" t="s">
        <v>159</v>
      </c>
      <c r="AW182" s="14" t="s">
        <v>29</v>
      </c>
      <c r="AX182" s="14" t="s">
        <v>80</v>
      </c>
      <c r="AY182" s="192" t="s">
        <v>152</v>
      </c>
    </row>
    <row r="183" spans="1:65" s="2" customFormat="1" ht="37.9" customHeight="1">
      <c r="A183" s="34"/>
      <c r="B183" s="151"/>
      <c r="C183" s="152" t="s">
        <v>7</v>
      </c>
      <c r="D183" s="152" t="s">
        <v>155</v>
      </c>
      <c r="E183" s="153" t="s">
        <v>942</v>
      </c>
      <c r="F183" s="154" t="s">
        <v>943</v>
      </c>
      <c r="G183" s="155" t="s">
        <v>176</v>
      </c>
      <c r="H183" s="156">
        <v>190</v>
      </c>
      <c r="I183" s="157"/>
      <c r="J183" s="158">
        <f>ROUND(I183*H183,2)</f>
        <v>0</v>
      </c>
      <c r="K183" s="159"/>
      <c r="L183" s="35"/>
      <c r="M183" s="160" t="s">
        <v>1</v>
      </c>
      <c r="N183" s="161" t="s">
        <v>37</v>
      </c>
      <c r="O183" s="60"/>
      <c r="P183" s="162">
        <f>O183*H183</f>
        <v>0</v>
      </c>
      <c r="Q183" s="162">
        <v>0</v>
      </c>
      <c r="R183" s="162">
        <f>Q183*H183</f>
        <v>0</v>
      </c>
      <c r="S183" s="162">
        <v>0</v>
      </c>
      <c r="T183" s="163">
        <f>S183*H183</f>
        <v>0</v>
      </c>
      <c r="U183" s="34"/>
      <c r="V183" s="34"/>
      <c r="W183" s="34"/>
      <c r="X183" s="34"/>
      <c r="Y183" s="34"/>
      <c r="Z183" s="34"/>
      <c r="AA183" s="34"/>
      <c r="AB183" s="34"/>
      <c r="AC183" s="34"/>
      <c r="AD183" s="34"/>
      <c r="AE183" s="34"/>
      <c r="AR183" s="164" t="s">
        <v>159</v>
      </c>
      <c r="AT183" s="164" t="s">
        <v>155</v>
      </c>
      <c r="AU183" s="164" t="s">
        <v>82</v>
      </c>
      <c r="AY183" s="19" t="s">
        <v>152</v>
      </c>
      <c r="BE183" s="165">
        <f>IF(N183="základní",J183,0)</f>
        <v>0</v>
      </c>
      <c r="BF183" s="165">
        <f>IF(N183="snížená",J183,0)</f>
        <v>0</v>
      </c>
      <c r="BG183" s="165">
        <f>IF(N183="zákl. přenesená",J183,0)</f>
        <v>0</v>
      </c>
      <c r="BH183" s="165">
        <f>IF(N183="sníž. přenesená",J183,0)</f>
        <v>0</v>
      </c>
      <c r="BI183" s="165">
        <f>IF(N183="nulová",J183,0)</f>
        <v>0</v>
      </c>
      <c r="BJ183" s="19" t="s">
        <v>80</v>
      </c>
      <c r="BK183" s="165">
        <f>ROUND(I183*H183,2)</f>
        <v>0</v>
      </c>
      <c r="BL183" s="19" t="s">
        <v>159</v>
      </c>
      <c r="BM183" s="164" t="s">
        <v>232</v>
      </c>
    </row>
    <row r="184" spans="1:65" s="13" customFormat="1">
      <c r="B184" s="182"/>
      <c r="D184" s="183" t="s">
        <v>440</v>
      </c>
      <c r="E184" s="184" t="s">
        <v>1</v>
      </c>
      <c r="F184" s="185" t="s">
        <v>944</v>
      </c>
      <c r="H184" s="186">
        <v>190</v>
      </c>
      <c r="I184" s="187"/>
      <c r="L184" s="182"/>
      <c r="M184" s="188"/>
      <c r="N184" s="189"/>
      <c r="O184" s="189"/>
      <c r="P184" s="189"/>
      <c r="Q184" s="189"/>
      <c r="R184" s="189"/>
      <c r="S184" s="189"/>
      <c r="T184" s="190"/>
      <c r="AT184" s="184" t="s">
        <v>440</v>
      </c>
      <c r="AU184" s="184" t="s">
        <v>82</v>
      </c>
      <c r="AV184" s="13" t="s">
        <v>82</v>
      </c>
      <c r="AW184" s="13" t="s">
        <v>29</v>
      </c>
      <c r="AX184" s="13" t="s">
        <v>72</v>
      </c>
      <c r="AY184" s="184" t="s">
        <v>152</v>
      </c>
    </row>
    <row r="185" spans="1:65" s="14" customFormat="1">
      <c r="B185" s="191"/>
      <c r="D185" s="183" t="s">
        <v>440</v>
      </c>
      <c r="E185" s="192" t="s">
        <v>1</v>
      </c>
      <c r="F185" s="193" t="s">
        <v>448</v>
      </c>
      <c r="H185" s="194">
        <v>190</v>
      </c>
      <c r="I185" s="195"/>
      <c r="L185" s="191"/>
      <c r="M185" s="196"/>
      <c r="N185" s="197"/>
      <c r="O185" s="197"/>
      <c r="P185" s="197"/>
      <c r="Q185" s="197"/>
      <c r="R185" s="197"/>
      <c r="S185" s="197"/>
      <c r="T185" s="198"/>
      <c r="AT185" s="192" t="s">
        <v>440</v>
      </c>
      <c r="AU185" s="192" t="s">
        <v>82</v>
      </c>
      <c r="AV185" s="14" t="s">
        <v>159</v>
      </c>
      <c r="AW185" s="14" t="s">
        <v>29</v>
      </c>
      <c r="AX185" s="14" t="s">
        <v>80</v>
      </c>
      <c r="AY185" s="192" t="s">
        <v>152</v>
      </c>
    </row>
    <row r="186" spans="1:65" s="2" customFormat="1" ht="16.5" customHeight="1">
      <c r="A186" s="34"/>
      <c r="B186" s="151"/>
      <c r="C186" s="152" t="s">
        <v>236</v>
      </c>
      <c r="D186" s="152" t="s">
        <v>155</v>
      </c>
      <c r="E186" s="153" t="s">
        <v>945</v>
      </c>
      <c r="F186" s="154" t="s">
        <v>946</v>
      </c>
      <c r="G186" s="155" t="s">
        <v>158</v>
      </c>
      <c r="H186" s="156">
        <v>7.06</v>
      </c>
      <c r="I186" s="157"/>
      <c r="J186" s="158">
        <f>ROUND(I186*H186,2)</f>
        <v>0</v>
      </c>
      <c r="K186" s="159"/>
      <c r="L186" s="35"/>
      <c r="M186" s="160" t="s">
        <v>1</v>
      </c>
      <c r="N186" s="161" t="s">
        <v>37</v>
      </c>
      <c r="O186" s="60"/>
      <c r="P186" s="162">
        <f>O186*H186</f>
        <v>0</v>
      </c>
      <c r="Q186" s="162">
        <v>0</v>
      </c>
      <c r="R186" s="162">
        <f>Q186*H186</f>
        <v>0</v>
      </c>
      <c r="S186" s="162">
        <v>0</v>
      </c>
      <c r="T186" s="163">
        <f>S186*H186</f>
        <v>0</v>
      </c>
      <c r="U186" s="34"/>
      <c r="V186" s="34"/>
      <c r="W186" s="34"/>
      <c r="X186" s="34"/>
      <c r="Y186" s="34"/>
      <c r="Z186" s="34"/>
      <c r="AA186" s="34"/>
      <c r="AB186" s="34"/>
      <c r="AC186" s="34"/>
      <c r="AD186" s="34"/>
      <c r="AE186" s="34"/>
      <c r="AR186" s="164" t="s">
        <v>159</v>
      </c>
      <c r="AT186" s="164" t="s">
        <v>155</v>
      </c>
      <c r="AU186" s="164" t="s">
        <v>82</v>
      </c>
      <c r="AY186" s="19" t="s">
        <v>152</v>
      </c>
      <c r="BE186" s="165">
        <f>IF(N186="základní",J186,0)</f>
        <v>0</v>
      </c>
      <c r="BF186" s="165">
        <f>IF(N186="snížená",J186,0)</f>
        <v>0</v>
      </c>
      <c r="BG186" s="165">
        <f>IF(N186="zákl. přenesená",J186,0)</f>
        <v>0</v>
      </c>
      <c r="BH186" s="165">
        <f>IF(N186="sníž. přenesená",J186,0)</f>
        <v>0</v>
      </c>
      <c r="BI186" s="165">
        <f>IF(N186="nulová",J186,0)</f>
        <v>0</v>
      </c>
      <c r="BJ186" s="19" t="s">
        <v>80</v>
      </c>
      <c r="BK186" s="165">
        <f>ROUND(I186*H186,2)</f>
        <v>0</v>
      </c>
      <c r="BL186" s="19" t="s">
        <v>159</v>
      </c>
      <c r="BM186" s="164" t="s">
        <v>316</v>
      </c>
    </row>
    <row r="187" spans="1:65" s="13" customFormat="1">
      <c r="B187" s="182"/>
      <c r="D187" s="183" t="s">
        <v>440</v>
      </c>
      <c r="E187" s="184" t="s">
        <v>1</v>
      </c>
      <c r="F187" s="185" t="s">
        <v>947</v>
      </c>
      <c r="H187" s="186">
        <v>1.3580000000000001</v>
      </c>
      <c r="I187" s="187"/>
      <c r="L187" s="182"/>
      <c r="M187" s="188"/>
      <c r="N187" s="189"/>
      <c r="O187" s="189"/>
      <c r="P187" s="189"/>
      <c r="Q187" s="189"/>
      <c r="R187" s="189"/>
      <c r="S187" s="189"/>
      <c r="T187" s="190"/>
      <c r="AT187" s="184" t="s">
        <v>440</v>
      </c>
      <c r="AU187" s="184" t="s">
        <v>82</v>
      </c>
      <c r="AV187" s="13" t="s">
        <v>82</v>
      </c>
      <c r="AW187" s="13" t="s">
        <v>29</v>
      </c>
      <c r="AX187" s="13" t="s">
        <v>72</v>
      </c>
      <c r="AY187" s="184" t="s">
        <v>152</v>
      </c>
    </row>
    <row r="188" spans="1:65" s="13" customFormat="1">
      <c r="B188" s="182"/>
      <c r="D188" s="183" t="s">
        <v>440</v>
      </c>
      <c r="E188" s="184" t="s">
        <v>1</v>
      </c>
      <c r="F188" s="185" t="s">
        <v>948</v>
      </c>
      <c r="H188" s="186">
        <v>5.702</v>
      </c>
      <c r="I188" s="187"/>
      <c r="L188" s="182"/>
      <c r="M188" s="188"/>
      <c r="N188" s="189"/>
      <c r="O188" s="189"/>
      <c r="P188" s="189"/>
      <c r="Q188" s="189"/>
      <c r="R188" s="189"/>
      <c r="S188" s="189"/>
      <c r="T188" s="190"/>
      <c r="AT188" s="184" t="s">
        <v>440</v>
      </c>
      <c r="AU188" s="184" t="s">
        <v>82</v>
      </c>
      <c r="AV188" s="13" t="s">
        <v>82</v>
      </c>
      <c r="AW188" s="13" t="s">
        <v>29</v>
      </c>
      <c r="AX188" s="13" t="s">
        <v>72</v>
      </c>
      <c r="AY188" s="184" t="s">
        <v>152</v>
      </c>
    </row>
    <row r="189" spans="1:65" s="14" customFormat="1">
      <c r="B189" s="191"/>
      <c r="D189" s="183" t="s">
        <v>440</v>
      </c>
      <c r="E189" s="192" t="s">
        <v>1</v>
      </c>
      <c r="F189" s="193" t="s">
        <v>448</v>
      </c>
      <c r="H189" s="194">
        <v>7.0600000000000005</v>
      </c>
      <c r="I189" s="195"/>
      <c r="L189" s="191"/>
      <c r="M189" s="196"/>
      <c r="N189" s="197"/>
      <c r="O189" s="197"/>
      <c r="P189" s="197"/>
      <c r="Q189" s="197"/>
      <c r="R189" s="197"/>
      <c r="S189" s="197"/>
      <c r="T189" s="198"/>
      <c r="AT189" s="192" t="s">
        <v>440</v>
      </c>
      <c r="AU189" s="192" t="s">
        <v>82</v>
      </c>
      <c r="AV189" s="14" t="s">
        <v>159</v>
      </c>
      <c r="AW189" s="14" t="s">
        <v>29</v>
      </c>
      <c r="AX189" s="14" t="s">
        <v>80</v>
      </c>
      <c r="AY189" s="192" t="s">
        <v>152</v>
      </c>
    </row>
    <row r="190" spans="1:65" s="2" customFormat="1" ht="49.15" customHeight="1">
      <c r="A190" s="34"/>
      <c r="B190" s="151"/>
      <c r="C190" s="152" t="s">
        <v>240</v>
      </c>
      <c r="D190" s="152" t="s">
        <v>155</v>
      </c>
      <c r="E190" s="153" t="s">
        <v>949</v>
      </c>
      <c r="F190" s="154" t="s">
        <v>950</v>
      </c>
      <c r="G190" s="155" t="s">
        <v>176</v>
      </c>
      <c r="H190" s="156">
        <v>62</v>
      </c>
      <c r="I190" s="157"/>
      <c r="J190" s="158">
        <f>ROUND(I190*H190,2)</f>
        <v>0</v>
      </c>
      <c r="K190" s="159"/>
      <c r="L190" s="35"/>
      <c r="M190" s="160" t="s">
        <v>1</v>
      </c>
      <c r="N190" s="161" t="s">
        <v>37</v>
      </c>
      <c r="O190" s="60"/>
      <c r="P190" s="162">
        <f>O190*H190</f>
        <v>0</v>
      </c>
      <c r="Q190" s="162">
        <v>0</v>
      </c>
      <c r="R190" s="162">
        <f>Q190*H190</f>
        <v>0</v>
      </c>
      <c r="S190" s="162">
        <v>0</v>
      </c>
      <c r="T190" s="163">
        <f>S190*H190</f>
        <v>0</v>
      </c>
      <c r="U190" s="34"/>
      <c r="V190" s="34"/>
      <c r="W190" s="34"/>
      <c r="X190" s="34"/>
      <c r="Y190" s="34"/>
      <c r="Z190" s="34"/>
      <c r="AA190" s="34"/>
      <c r="AB190" s="34"/>
      <c r="AC190" s="34"/>
      <c r="AD190" s="34"/>
      <c r="AE190" s="34"/>
      <c r="AR190" s="164" t="s">
        <v>159</v>
      </c>
      <c r="AT190" s="164" t="s">
        <v>155</v>
      </c>
      <c r="AU190" s="164" t="s">
        <v>82</v>
      </c>
      <c r="AY190" s="19" t="s">
        <v>152</v>
      </c>
      <c r="BE190" s="165">
        <f>IF(N190="základní",J190,0)</f>
        <v>0</v>
      </c>
      <c r="BF190" s="165">
        <f>IF(N190="snížená",J190,0)</f>
        <v>0</v>
      </c>
      <c r="BG190" s="165">
        <f>IF(N190="zákl. přenesená",J190,0)</f>
        <v>0</v>
      </c>
      <c r="BH190" s="165">
        <f>IF(N190="sníž. přenesená",J190,0)</f>
        <v>0</v>
      </c>
      <c r="BI190" s="165">
        <f>IF(N190="nulová",J190,0)</f>
        <v>0</v>
      </c>
      <c r="BJ190" s="19" t="s">
        <v>80</v>
      </c>
      <c r="BK190" s="165">
        <f>ROUND(I190*H190,2)</f>
        <v>0</v>
      </c>
      <c r="BL190" s="19" t="s">
        <v>159</v>
      </c>
      <c r="BM190" s="164" t="s">
        <v>324</v>
      </c>
    </row>
    <row r="191" spans="1:65" s="13" customFormat="1">
      <c r="B191" s="182"/>
      <c r="D191" s="183" t="s">
        <v>440</v>
      </c>
      <c r="E191" s="184" t="s">
        <v>1</v>
      </c>
      <c r="F191" s="185" t="s">
        <v>951</v>
      </c>
      <c r="H191" s="186">
        <v>62</v>
      </c>
      <c r="I191" s="187"/>
      <c r="L191" s="182"/>
      <c r="M191" s="188"/>
      <c r="N191" s="189"/>
      <c r="O191" s="189"/>
      <c r="P191" s="189"/>
      <c r="Q191" s="189"/>
      <c r="R191" s="189"/>
      <c r="S191" s="189"/>
      <c r="T191" s="190"/>
      <c r="AT191" s="184" t="s">
        <v>440</v>
      </c>
      <c r="AU191" s="184" t="s">
        <v>82</v>
      </c>
      <c r="AV191" s="13" t="s">
        <v>82</v>
      </c>
      <c r="AW191" s="13" t="s">
        <v>29</v>
      </c>
      <c r="AX191" s="13" t="s">
        <v>72</v>
      </c>
      <c r="AY191" s="184" t="s">
        <v>152</v>
      </c>
    </row>
    <row r="192" spans="1:65" s="14" customFormat="1">
      <c r="B192" s="191"/>
      <c r="D192" s="183" t="s">
        <v>440</v>
      </c>
      <c r="E192" s="192" t="s">
        <v>1</v>
      </c>
      <c r="F192" s="193" t="s">
        <v>448</v>
      </c>
      <c r="H192" s="194">
        <v>62</v>
      </c>
      <c r="I192" s="195"/>
      <c r="L192" s="191"/>
      <c r="M192" s="196"/>
      <c r="N192" s="197"/>
      <c r="O192" s="197"/>
      <c r="P192" s="197"/>
      <c r="Q192" s="197"/>
      <c r="R192" s="197"/>
      <c r="S192" s="197"/>
      <c r="T192" s="198"/>
      <c r="AT192" s="192" t="s">
        <v>440</v>
      </c>
      <c r="AU192" s="192" t="s">
        <v>82</v>
      </c>
      <c r="AV192" s="14" t="s">
        <v>159</v>
      </c>
      <c r="AW192" s="14" t="s">
        <v>29</v>
      </c>
      <c r="AX192" s="14" t="s">
        <v>80</v>
      </c>
      <c r="AY192" s="192" t="s">
        <v>152</v>
      </c>
    </row>
    <row r="193" spans="1:65" s="2" customFormat="1" ht="49.15" customHeight="1">
      <c r="A193" s="34"/>
      <c r="B193" s="151"/>
      <c r="C193" s="152" t="s">
        <v>244</v>
      </c>
      <c r="D193" s="152" t="s">
        <v>155</v>
      </c>
      <c r="E193" s="153" t="s">
        <v>952</v>
      </c>
      <c r="F193" s="154" t="s">
        <v>953</v>
      </c>
      <c r="G193" s="155" t="s">
        <v>176</v>
      </c>
      <c r="H193" s="156">
        <v>20</v>
      </c>
      <c r="I193" s="157"/>
      <c r="J193" s="158">
        <f>ROUND(I193*H193,2)</f>
        <v>0</v>
      </c>
      <c r="K193" s="159"/>
      <c r="L193" s="35"/>
      <c r="M193" s="160" t="s">
        <v>1</v>
      </c>
      <c r="N193" s="161" t="s">
        <v>37</v>
      </c>
      <c r="O193" s="60"/>
      <c r="P193" s="162">
        <f>O193*H193</f>
        <v>0</v>
      </c>
      <c r="Q193" s="162">
        <v>0</v>
      </c>
      <c r="R193" s="162">
        <f>Q193*H193</f>
        <v>0</v>
      </c>
      <c r="S193" s="162">
        <v>0</v>
      </c>
      <c r="T193" s="163">
        <f>S193*H193</f>
        <v>0</v>
      </c>
      <c r="U193" s="34"/>
      <c r="V193" s="34"/>
      <c r="W193" s="34"/>
      <c r="X193" s="34"/>
      <c r="Y193" s="34"/>
      <c r="Z193" s="34"/>
      <c r="AA193" s="34"/>
      <c r="AB193" s="34"/>
      <c r="AC193" s="34"/>
      <c r="AD193" s="34"/>
      <c r="AE193" s="34"/>
      <c r="AR193" s="164" t="s">
        <v>159</v>
      </c>
      <c r="AT193" s="164" t="s">
        <v>155</v>
      </c>
      <c r="AU193" s="164" t="s">
        <v>82</v>
      </c>
      <c r="AY193" s="19" t="s">
        <v>152</v>
      </c>
      <c r="BE193" s="165">
        <f>IF(N193="základní",J193,0)</f>
        <v>0</v>
      </c>
      <c r="BF193" s="165">
        <f>IF(N193="snížená",J193,0)</f>
        <v>0</v>
      </c>
      <c r="BG193" s="165">
        <f>IF(N193="zákl. přenesená",J193,0)</f>
        <v>0</v>
      </c>
      <c r="BH193" s="165">
        <f>IF(N193="sníž. přenesená",J193,0)</f>
        <v>0</v>
      </c>
      <c r="BI193" s="165">
        <f>IF(N193="nulová",J193,0)</f>
        <v>0</v>
      </c>
      <c r="BJ193" s="19" t="s">
        <v>80</v>
      </c>
      <c r="BK193" s="165">
        <f>ROUND(I193*H193,2)</f>
        <v>0</v>
      </c>
      <c r="BL193" s="19" t="s">
        <v>159</v>
      </c>
      <c r="BM193" s="164" t="s">
        <v>332</v>
      </c>
    </row>
    <row r="194" spans="1:65" s="13" customFormat="1">
      <c r="B194" s="182"/>
      <c r="D194" s="183" t="s">
        <v>440</v>
      </c>
      <c r="E194" s="184" t="s">
        <v>1</v>
      </c>
      <c r="F194" s="185" t="s">
        <v>954</v>
      </c>
      <c r="H194" s="186">
        <v>20</v>
      </c>
      <c r="I194" s="187"/>
      <c r="L194" s="182"/>
      <c r="M194" s="188"/>
      <c r="N194" s="189"/>
      <c r="O194" s="189"/>
      <c r="P194" s="189"/>
      <c r="Q194" s="189"/>
      <c r="R194" s="189"/>
      <c r="S194" s="189"/>
      <c r="T194" s="190"/>
      <c r="AT194" s="184" t="s">
        <v>440</v>
      </c>
      <c r="AU194" s="184" t="s">
        <v>82</v>
      </c>
      <c r="AV194" s="13" t="s">
        <v>82</v>
      </c>
      <c r="AW194" s="13" t="s">
        <v>29</v>
      </c>
      <c r="AX194" s="13" t="s">
        <v>72</v>
      </c>
      <c r="AY194" s="184" t="s">
        <v>152</v>
      </c>
    </row>
    <row r="195" spans="1:65" s="14" customFormat="1">
      <c r="B195" s="191"/>
      <c r="D195" s="183" t="s">
        <v>440</v>
      </c>
      <c r="E195" s="192" t="s">
        <v>1</v>
      </c>
      <c r="F195" s="193" t="s">
        <v>448</v>
      </c>
      <c r="H195" s="194">
        <v>20</v>
      </c>
      <c r="I195" s="195"/>
      <c r="L195" s="191"/>
      <c r="M195" s="196"/>
      <c r="N195" s="197"/>
      <c r="O195" s="197"/>
      <c r="P195" s="197"/>
      <c r="Q195" s="197"/>
      <c r="R195" s="197"/>
      <c r="S195" s="197"/>
      <c r="T195" s="198"/>
      <c r="AT195" s="192" t="s">
        <v>440</v>
      </c>
      <c r="AU195" s="192" t="s">
        <v>82</v>
      </c>
      <c r="AV195" s="14" t="s">
        <v>159</v>
      </c>
      <c r="AW195" s="14" t="s">
        <v>29</v>
      </c>
      <c r="AX195" s="14" t="s">
        <v>80</v>
      </c>
      <c r="AY195" s="192" t="s">
        <v>152</v>
      </c>
    </row>
    <row r="196" spans="1:65" s="2" customFormat="1" ht="49.15" customHeight="1">
      <c r="A196" s="34"/>
      <c r="B196" s="151"/>
      <c r="C196" s="152" t="s">
        <v>248</v>
      </c>
      <c r="D196" s="152" t="s">
        <v>155</v>
      </c>
      <c r="E196" s="153" t="s">
        <v>955</v>
      </c>
      <c r="F196" s="154" t="s">
        <v>956</v>
      </c>
      <c r="G196" s="155" t="s">
        <v>176</v>
      </c>
      <c r="H196" s="156">
        <v>3</v>
      </c>
      <c r="I196" s="157"/>
      <c r="J196" s="158">
        <f>ROUND(I196*H196,2)</f>
        <v>0</v>
      </c>
      <c r="K196" s="159"/>
      <c r="L196" s="35"/>
      <c r="M196" s="160" t="s">
        <v>1</v>
      </c>
      <c r="N196" s="161" t="s">
        <v>37</v>
      </c>
      <c r="O196" s="60"/>
      <c r="P196" s="162">
        <f>O196*H196</f>
        <v>0</v>
      </c>
      <c r="Q196" s="162">
        <v>0</v>
      </c>
      <c r="R196" s="162">
        <f>Q196*H196</f>
        <v>0</v>
      </c>
      <c r="S196" s="162">
        <v>0</v>
      </c>
      <c r="T196" s="163">
        <f>S196*H196</f>
        <v>0</v>
      </c>
      <c r="U196" s="34"/>
      <c r="V196" s="34"/>
      <c r="W196" s="34"/>
      <c r="X196" s="34"/>
      <c r="Y196" s="34"/>
      <c r="Z196" s="34"/>
      <c r="AA196" s="34"/>
      <c r="AB196" s="34"/>
      <c r="AC196" s="34"/>
      <c r="AD196" s="34"/>
      <c r="AE196" s="34"/>
      <c r="AR196" s="164" t="s">
        <v>159</v>
      </c>
      <c r="AT196" s="164" t="s">
        <v>155</v>
      </c>
      <c r="AU196" s="164" t="s">
        <v>82</v>
      </c>
      <c r="AY196" s="19" t="s">
        <v>152</v>
      </c>
      <c r="BE196" s="165">
        <f>IF(N196="základní",J196,0)</f>
        <v>0</v>
      </c>
      <c r="BF196" s="165">
        <f>IF(N196="snížená",J196,0)</f>
        <v>0</v>
      </c>
      <c r="BG196" s="165">
        <f>IF(N196="zákl. přenesená",J196,0)</f>
        <v>0</v>
      </c>
      <c r="BH196" s="165">
        <f>IF(N196="sníž. přenesená",J196,0)</f>
        <v>0</v>
      </c>
      <c r="BI196" s="165">
        <f>IF(N196="nulová",J196,0)</f>
        <v>0</v>
      </c>
      <c r="BJ196" s="19" t="s">
        <v>80</v>
      </c>
      <c r="BK196" s="165">
        <f>ROUND(I196*H196,2)</f>
        <v>0</v>
      </c>
      <c r="BL196" s="19" t="s">
        <v>159</v>
      </c>
      <c r="BM196" s="164" t="s">
        <v>247</v>
      </c>
    </row>
    <row r="197" spans="1:65" s="2" customFormat="1" ht="24.2" customHeight="1">
      <c r="A197" s="34"/>
      <c r="B197" s="151"/>
      <c r="C197" s="152" t="s">
        <v>202</v>
      </c>
      <c r="D197" s="152" t="s">
        <v>155</v>
      </c>
      <c r="E197" s="153" t="s">
        <v>957</v>
      </c>
      <c r="F197" s="154" t="s">
        <v>958</v>
      </c>
      <c r="G197" s="155" t="s">
        <v>456</v>
      </c>
      <c r="H197" s="156">
        <v>381.54</v>
      </c>
      <c r="I197" s="157"/>
      <c r="J197" s="158">
        <f>ROUND(I197*H197,2)</f>
        <v>0</v>
      </c>
      <c r="K197" s="159"/>
      <c r="L197" s="35"/>
      <c r="M197" s="160" t="s">
        <v>1</v>
      </c>
      <c r="N197" s="161" t="s">
        <v>37</v>
      </c>
      <c r="O197" s="60"/>
      <c r="P197" s="162">
        <f>O197*H197</f>
        <v>0</v>
      </c>
      <c r="Q197" s="162">
        <v>0</v>
      </c>
      <c r="R197" s="162">
        <f>Q197*H197</f>
        <v>0</v>
      </c>
      <c r="S197" s="162">
        <v>0</v>
      </c>
      <c r="T197" s="163">
        <f>S197*H197</f>
        <v>0</v>
      </c>
      <c r="U197" s="34"/>
      <c r="V197" s="34"/>
      <c r="W197" s="34"/>
      <c r="X197" s="34"/>
      <c r="Y197" s="34"/>
      <c r="Z197" s="34"/>
      <c r="AA197" s="34"/>
      <c r="AB197" s="34"/>
      <c r="AC197" s="34"/>
      <c r="AD197" s="34"/>
      <c r="AE197" s="34"/>
      <c r="AR197" s="164" t="s">
        <v>159</v>
      </c>
      <c r="AT197" s="164" t="s">
        <v>155</v>
      </c>
      <c r="AU197" s="164" t="s">
        <v>82</v>
      </c>
      <c r="AY197" s="19" t="s">
        <v>152</v>
      </c>
      <c r="BE197" s="165">
        <f>IF(N197="základní",J197,0)</f>
        <v>0</v>
      </c>
      <c r="BF197" s="165">
        <f>IF(N197="snížená",J197,0)</f>
        <v>0</v>
      </c>
      <c r="BG197" s="165">
        <f>IF(N197="zákl. přenesená",J197,0)</f>
        <v>0</v>
      </c>
      <c r="BH197" s="165">
        <f>IF(N197="sníž. přenesená",J197,0)</f>
        <v>0</v>
      </c>
      <c r="BI197" s="165">
        <f>IF(N197="nulová",J197,0)</f>
        <v>0</v>
      </c>
      <c r="BJ197" s="19" t="s">
        <v>80</v>
      </c>
      <c r="BK197" s="165">
        <f>ROUND(I197*H197,2)</f>
        <v>0</v>
      </c>
      <c r="BL197" s="19" t="s">
        <v>159</v>
      </c>
      <c r="BM197" s="164" t="s">
        <v>251</v>
      </c>
    </row>
    <row r="198" spans="1:65" s="13" customFormat="1">
      <c r="B198" s="182"/>
      <c r="D198" s="183" t="s">
        <v>440</v>
      </c>
      <c r="E198" s="184" t="s">
        <v>1</v>
      </c>
      <c r="F198" s="185" t="s">
        <v>959</v>
      </c>
      <c r="H198" s="186">
        <v>381.54</v>
      </c>
      <c r="I198" s="187"/>
      <c r="L198" s="182"/>
      <c r="M198" s="188"/>
      <c r="N198" s="189"/>
      <c r="O198" s="189"/>
      <c r="P198" s="189"/>
      <c r="Q198" s="189"/>
      <c r="R198" s="189"/>
      <c r="S198" s="189"/>
      <c r="T198" s="190"/>
      <c r="AT198" s="184" t="s">
        <v>440</v>
      </c>
      <c r="AU198" s="184" t="s">
        <v>82</v>
      </c>
      <c r="AV198" s="13" t="s">
        <v>82</v>
      </c>
      <c r="AW198" s="13" t="s">
        <v>29</v>
      </c>
      <c r="AX198" s="13" t="s">
        <v>72</v>
      </c>
      <c r="AY198" s="184" t="s">
        <v>152</v>
      </c>
    </row>
    <row r="199" spans="1:65" s="14" customFormat="1">
      <c r="B199" s="191"/>
      <c r="D199" s="183" t="s">
        <v>440</v>
      </c>
      <c r="E199" s="192" t="s">
        <v>1</v>
      </c>
      <c r="F199" s="193" t="s">
        <v>448</v>
      </c>
      <c r="H199" s="194">
        <v>381.54</v>
      </c>
      <c r="I199" s="195"/>
      <c r="L199" s="191"/>
      <c r="M199" s="196"/>
      <c r="N199" s="197"/>
      <c r="O199" s="197"/>
      <c r="P199" s="197"/>
      <c r="Q199" s="197"/>
      <c r="R199" s="197"/>
      <c r="S199" s="197"/>
      <c r="T199" s="198"/>
      <c r="AT199" s="192" t="s">
        <v>440</v>
      </c>
      <c r="AU199" s="192" t="s">
        <v>82</v>
      </c>
      <c r="AV199" s="14" t="s">
        <v>159</v>
      </c>
      <c r="AW199" s="14" t="s">
        <v>29</v>
      </c>
      <c r="AX199" s="14" t="s">
        <v>80</v>
      </c>
      <c r="AY199" s="192" t="s">
        <v>152</v>
      </c>
    </row>
    <row r="200" spans="1:65" s="2" customFormat="1" ht="24.2" customHeight="1">
      <c r="A200" s="34"/>
      <c r="B200" s="151"/>
      <c r="C200" s="152" t="s">
        <v>255</v>
      </c>
      <c r="D200" s="152" t="s">
        <v>155</v>
      </c>
      <c r="E200" s="153" t="s">
        <v>960</v>
      </c>
      <c r="F200" s="154" t="s">
        <v>961</v>
      </c>
      <c r="G200" s="155" t="s">
        <v>456</v>
      </c>
      <c r="H200" s="156">
        <v>486.99</v>
      </c>
      <c r="I200" s="157"/>
      <c r="J200" s="158">
        <f>ROUND(I200*H200,2)</f>
        <v>0</v>
      </c>
      <c r="K200" s="159"/>
      <c r="L200" s="35"/>
      <c r="M200" s="160" t="s">
        <v>1</v>
      </c>
      <c r="N200" s="161" t="s">
        <v>37</v>
      </c>
      <c r="O200" s="60"/>
      <c r="P200" s="162">
        <f>O200*H200</f>
        <v>0</v>
      </c>
      <c r="Q200" s="162">
        <v>0</v>
      </c>
      <c r="R200" s="162">
        <f>Q200*H200</f>
        <v>0</v>
      </c>
      <c r="S200" s="162">
        <v>0</v>
      </c>
      <c r="T200" s="163">
        <f>S200*H200</f>
        <v>0</v>
      </c>
      <c r="U200" s="34"/>
      <c r="V200" s="34"/>
      <c r="W200" s="34"/>
      <c r="X200" s="34"/>
      <c r="Y200" s="34"/>
      <c r="Z200" s="34"/>
      <c r="AA200" s="34"/>
      <c r="AB200" s="34"/>
      <c r="AC200" s="34"/>
      <c r="AD200" s="34"/>
      <c r="AE200" s="34"/>
      <c r="AR200" s="164" t="s">
        <v>159</v>
      </c>
      <c r="AT200" s="164" t="s">
        <v>155</v>
      </c>
      <c r="AU200" s="164" t="s">
        <v>82</v>
      </c>
      <c r="AY200" s="19" t="s">
        <v>152</v>
      </c>
      <c r="BE200" s="165">
        <f>IF(N200="základní",J200,0)</f>
        <v>0</v>
      </c>
      <c r="BF200" s="165">
        <f>IF(N200="snížená",J200,0)</f>
        <v>0</v>
      </c>
      <c r="BG200" s="165">
        <f>IF(N200="zákl. přenesená",J200,0)</f>
        <v>0</v>
      </c>
      <c r="BH200" s="165">
        <f>IF(N200="sníž. přenesená",J200,0)</f>
        <v>0</v>
      </c>
      <c r="BI200" s="165">
        <f>IF(N200="nulová",J200,0)</f>
        <v>0</v>
      </c>
      <c r="BJ200" s="19" t="s">
        <v>80</v>
      </c>
      <c r="BK200" s="165">
        <f>ROUND(I200*H200,2)</f>
        <v>0</v>
      </c>
      <c r="BL200" s="19" t="s">
        <v>159</v>
      </c>
      <c r="BM200" s="164" t="s">
        <v>254</v>
      </c>
    </row>
    <row r="201" spans="1:65" s="15" customFormat="1">
      <c r="B201" s="199"/>
      <c r="D201" s="183" t="s">
        <v>440</v>
      </c>
      <c r="E201" s="200" t="s">
        <v>1</v>
      </c>
      <c r="F201" s="201" t="s">
        <v>962</v>
      </c>
      <c r="H201" s="200" t="s">
        <v>1</v>
      </c>
      <c r="I201" s="202"/>
      <c r="L201" s="199"/>
      <c r="M201" s="203"/>
      <c r="N201" s="204"/>
      <c r="O201" s="204"/>
      <c r="P201" s="204"/>
      <c r="Q201" s="204"/>
      <c r="R201" s="204"/>
      <c r="S201" s="204"/>
      <c r="T201" s="205"/>
      <c r="AT201" s="200" t="s">
        <v>440</v>
      </c>
      <c r="AU201" s="200" t="s">
        <v>82</v>
      </c>
      <c r="AV201" s="15" t="s">
        <v>80</v>
      </c>
      <c r="AW201" s="15" t="s">
        <v>29</v>
      </c>
      <c r="AX201" s="15" t="s">
        <v>72</v>
      </c>
      <c r="AY201" s="200" t="s">
        <v>152</v>
      </c>
    </row>
    <row r="202" spans="1:65" s="13" customFormat="1">
      <c r="B202" s="182"/>
      <c r="D202" s="183" t="s">
        <v>440</v>
      </c>
      <c r="E202" s="184" t="s">
        <v>1</v>
      </c>
      <c r="F202" s="185" t="s">
        <v>930</v>
      </c>
      <c r="H202" s="186">
        <v>8.1</v>
      </c>
      <c r="I202" s="187"/>
      <c r="L202" s="182"/>
      <c r="M202" s="188"/>
      <c r="N202" s="189"/>
      <c r="O202" s="189"/>
      <c r="P202" s="189"/>
      <c r="Q202" s="189"/>
      <c r="R202" s="189"/>
      <c r="S202" s="189"/>
      <c r="T202" s="190"/>
      <c r="AT202" s="184" t="s">
        <v>440</v>
      </c>
      <c r="AU202" s="184" t="s">
        <v>82</v>
      </c>
      <c r="AV202" s="13" t="s">
        <v>82</v>
      </c>
      <c r="AW202" s="13" t="s">
        <v>29</v>
      </c>
      <c r="AX202" s="13" t="s">
        <v>72</v>
      </c>
      <c r="AY202" s="184" t="s">
        <v>152</v>
      </c>
    </row>
    <row r="203" spans="1:65" s="13" customFormat="1">
      <c r="B203" s="182"/>
      <c r="D203" s="183" t="s">
        <v>440</v>
      </c>
      <c r="E203" s="184" t="s">
        <v>1</v>
      </c>
      <c r="F203" s="185" t="s">
        <v>931</v>
      </c>
      <c r="H203" s="186">
        <v>1.44</v>
      </c>
      <c r="I203" s="187"/>
      <c r="L203" s="182"/>
      <c r="M203" s="188"/>
      <c r="N203" s="189"/>
      <c r="O203" s="189"/>
      <c r="P203" s="189"/>
      <c r="Q203" s="189"/>
      <c r="R203" s="189"/>
      <c r="S203" s="189"/>
      <c r="T203" s="190"/>
      <c r="AT203" s="184" t="s">
        <v>440</v>
      </c>
      <c r="AU203" s="184" t="s">
        <v>82</v>
      </c>
      <c r="AV203" s="13" t="s">
        <v>82</v>
      </c>
      <c r="AW203" s="13" t="s">
        <v>29</v>
      </c>
      <c r="AX203" s="13" t="s">
        <v>72</v>
      </c>
      <c r="AY203" s="184" t="s">
        <v>152</v>
      </c>
    </row>
    <row r="204" spans="1:65" s="13" customFormat="1">
      <c r="B204" s="182"/>
      <c r="D204" s="183" t="s">
        <v>440</v>
      </c>
      <c r="E204" s="184" t="s">
        <v>1</v>
      </c>
      <c r="F204" s="185" t="s">
        <v>932</v>
      </c>
      <c r="H204" s="186">
        <v>477.45</v>
      </c>
      <c r="I204" s="187"/>
      <c r="L204" s="182"/>
      <c r="M204" s="188"/>
      <c r="N204" s="189"/>
      <c r="O204" s="189"/>
      <c r="P204" s="189"/>
      <c r="Q204" s="189"/>
      <c r="R204" s="189"/>
      <c r="S204" s="189"/>
      <c r="T204" s="190"/>
      <c r="AT204" s="184" t="s">
        <v>440</v>
      </c>
      <c r="AU204" s="184" t="s">
        <v>82</v>
      </c>
      <c r="AV204" s="13" t="s">
        <v>82</v>
      </c>
      <c r="AW204" s="13" t="s">
        <v>29</v>
      </c>
      <c r="AX204" s="13" t="s">
        <v>72</v>
      </c>
      <c r="AY204" s="184" t="s">
        <v>152</v>
      </c>
    </row>
    <row r="205" spans="1:65" s="14" customFormat="1">
      <c r="B205" s="191"/>
      <c r="D205" s="183" t="s">
        <v>440</v>
      </c>
      <c r="E205" s="192" t="s">
        <v>1</v>
      </c>
      <c r="F205" s="193" t="s">
        <v>448</v>
      </c>
      <c r="H205" s="194">
        <v>486.99</v>
      </c>
      <c r="I205" s="195"/>
      <c r="L205" s="191"/>
      <c r="M205" s="196"/>
      <c r="N205" s="197"/>
      <c r="O205" s="197"/>
      <c r="P205" s="197"/>
      <c r="Q205" s="197"/>
      <c r="R205" s="197"/>
      <c r="S205" s="197"/>
      <c r="T205" s="198"/>
      <c r="AT205" s="192" t="s">
        <v>440</v>
      </c>
      <c r="AU205" s="192" t="s">
        <v>82</v>
      </c>
      <c r="AV205" s="14" t="s">
        <v>159</v>
      </c>
      <c r="AW205" s="14" t="s">
        <v>29</v>
      </c>
      <c r="AX205" s="14" t="s">
        <v>80</v>
      </c>
      <c r="AY205" s="192" t="s">
        <v>152</v>
      </c>
    </row>
    <row r="206" spans="1:65" s="2" customFormat="1" ht="37.9" customHeight="1">
      <c r="A206" s="34"/>
      <c r="B206" s="151"/>
      <c r="C206" s="152" t="s">
        <v>206</v>
      </c>
      <c r="D206" s="152" t="s">
        <v>155</v>
      </c>
      <c r="E206" s="153" t="s">
        <v>963</v>
      </c>
      <c r="F206" s="154" t="s">
        <v>964</v>
      </c>
      <c r="G206" s="155" t="s">
        <v>176</v>
      </c>
      <c r="H206" s="156">
        <v>221</v>
      </c>
      <c r="I206" s="157"/>
      <c r="J206" s="158">
        <f>ROUND(I206*H206,2)</f>
        <v>0</v>
      </c>
      <c r="K206" s="159"/>
      <c r="L206" s="35"/>
      <c r="M206" s="160" t="s">
        <v>1</v>
      </c>
      <c r="N206" s="161" t="s">
        <v>37</v>
      </c>
      <c r="O206" s="60"/>
      <c r="P206" s="162">
        <f>O206*H206</f>
        <v>0</v>
      </c>
      <c r="Q206" s="162">
        <v>0</v>
      </c>
      <c r="R206" s="162">
        <f>Q206*H206</f>
        <v>0</v>
      </c>
      <c r="S206" s="162">
        <v>0</v>
      </c>
      <c r="T206" s="163">
        <f>S206*H206</f>
        <v>0</v>
      </c>
      <c r="U206" s="34"/>
      <c r="V206" s="34"/>
      <c r="W206" s="34"/>
      <c r="X206" s="34"/>
      <c r="Y206" s="34"/>
      <c r="Z206" s="34"/>
      <c r="AA206" s="34"/>
      <c r="AB206" s="34"/>
      <c r="AC206" s="34"/>
      <c r="AD206" s="34"/>
      <c r="AE206" s="34"/>
      <c r="AR206" s="164" t="s">
        <v>159</v>
      </c>
      <c r="AT206" s="164" t="s">
        <v>155</v>
      </c>
      <c r="AU206" s="164" t="s">
        <v>82</v>
      </c>
      <c r="AY206" s="19" t="s">
        <v>152</v>
      </c>
      <c r="BE206" s="165">
        <f>IF(N206="základní",J206,0)</f>
        <v>0</v>
      </c>
      <c r="BF206" s="165">
        <f>IF(N206="snížená",J206,0)</f>
        <v>0</v>
      </c>
      <c r="BG206" s="165">
        <f>IF(N206="zákl. přenesená",J206,0)</f>
        <v>0</v>
      </c>
      <c r="BH206" s="165">
        <f>IF(N206="sníž. přenesená",J206,0)</f>
        <v>0</v>
      </c>
      <c r="BI206" s="165">
        <f>IF(N206="nulová",J206,0)</f>
        <v>0</v>
      </c>
      <c r="BJ206" s="19" t="s">
        <v>80</v>
      </c>
      <c r="BK206" s="165">
        <f>ROUND(I206*H206,2)</f>
        <v>0</v>
      </c>
      <c r="BL206" s="19" t="s">
        <v>159</v>
      </c>
      <c r="BM206" s="164" t="s">
        <v>258</v>
      </c>
    </row>
    <row r="207" spans="1:65" s="13" customFormat="1">
      <c r="B207" s="182"/>
      <c r="D207" s="183" t="s">
        <v>440</v>
      </c>
      <c r="E207" s="184" t="s">
        <v>1</v>
      </c>
      <c r="F207" s="185" t="s">
        <v>965</v>
      </c>
      <c r="H207" s="186">
        <v>94</v>
      </c>
      <c r="I207" s="187"/>
      <c r="L207" s="182"/>
      <c r="M207" s="188"/>
      <c r="N207" s="189"/>
      <c r="O207" s="189"/>
      <c r="P207" s="189"/>
      <c r="Q207" s="189"/>
      <c r="R207" s="189"/>
      <c r="S207" s="189"/>
      <c r="T207" s="190"/>
      <c r="AT207" s="184" t="s">
        <v>440</v>
      </c>
      <c r="AU207" s="184" t="s">
        <v>82</v>
      </c>
      <c r="AV207" s="13" t="s">
        <v>82</v>
      </c>
      <c r="AW207" s="13" t="s">
        <v>29</v>
      </c>
      <c r="AX207" s="13" t="s">
        <v>72</v>
      </c>
      <c r="AY207" s="184" t="s">
        <v>152</v>
      </c>
    </row>
    <row r="208" spans="1:65" s="13" customFormat="1">
      <c r="B208" s="182"/>
      <c r="D208" s="183" t="s">
        <v>440</v>
      </c>
      <c r="E208" s="184" t="s">
        <v>1</v>
      </c>
      <c r="F208" s="185" t="s">
        <v>966</v>
      </c>
      <c r="H208" s="186">
        <v>127</v>
      </c>
      <c r="I208" s="187"/>
      <c r="L208" s="182"/>
      <c r="M208" s="188"/>
      <c r="N208" s="189"/>
      <c r="O208" s="189"/>
      <c r="P208" s="189"/>
      <c r="Q208" s="189"/>
      <c r="R208" s="189"/>
      <c r="S208" s="189"/>
      <c r="T208" s="190"/>
      <c r="AT208" s="184" t="s">
        <v>440</v>
      </c>
      <c r="AU208" s="184" t="s">
        <v>82</v>
      </c>
      <c r="AV208" s="13" t="s">
        <v>82</v>
      </c>
      <c r="AW208" s="13" t="s">
        <v>29</v>
      </c>
      <c r="AX208" s="13" t="s">
        <v>72</v>
      </c>
      <c r="AY208" s="184" t="s">
        <v>152</v>
      </c>
    </row>
    <row r="209" spans="1:65" s="14" customFormat="1">
      <c r="B209" s="191"/>
      <c r="D209" s="183" t="s">
        <v>440</v>
      </c>
      <c r="E209" s="192" t="s">
        <v>1</v>
      </c>
      <c r="F209" s="193" t="s">
        <v>448</v>
      </c>
      <c r="H209" s="194">
        <v>221</v>
      </c>
      <c r="I209" s="195"/>
      <c r="L209" s="191"/>
      <c r="M209" s="196"/>
      <c r="N209" s="197"/>
      <c r="O209" s="197"/>
      <c r="P209" s="197"/>
      <c r="Q209" s="197"/>
      <c r="R209" s="197"/>
      <c r="S209" s="197"/>
      <c r="T209" s="198"/>
      <c r="AT209" s="192" t="s">
        <v>440</v>
      </c>
      <c r="AU209" s="192" t="s">
        <v>82</v>
      </c>
      <c r="AV209" s="14" t="s">
        <v>159</v>
      </c>
      <c r="AW209" s="14" t="s">
        <v>29</v>
      </c>
      <c r="AX209" s="14" t="s">
        <v>80</v>
      </c>
      <c r="AY209" s="192" t="s">
        <v>152</v>
      </c>
    </row>
    <row r="210" spans="1:65" s="2" customFormat="1" ht="16.5" customHeight="1">
      <c r="A210" s="34"/>
      <c r="B210" s="151"/>
      <c r="C210" s="152" t="s">
        <v>262</v>
      </c>
      <c r="D210" s="152" t="s">
        <v>155</v>
      </c>
      <c r="E210" s="153" t="s">
        <v>967</v>
      </c>
      <c r="F210" s="154" t="s">
        <v>968</v>
      </c>
      <c r="G210" s="155" t="s">
        <v>176</v>
      </c>
      <c r="H210" s="156">
        <v>190</v>
      </c>
      <c r="I210" s="157"/>
      <c r="J210" s="158">
        <f>ROUND(I210*H210,2)</f>
        <v>0</v>
      </c>
      <c r="K210" s="159"/>
      <c r="L210" s="35"/>
      <c r="M210" s="160" t="s">
        <v>1</v>
      </c>
      <c r="N210" s="161" t="s">
        <v>37</v>
      </c>
      <c r="O210" s="60"/>
      <c r="P210" s="162">
        <f>O210*H210</f>
        <v>0</v>
      </c>
      <c r="Q210" s="162">
        <v>0</v>
      </c>
      <c r="R210" s="162">
        <f>Q210*H210</f>
        <v>0</v>
      </c>
      <c r="S210" s="162">
        <v>0</v>
      </c>
      <c r="T210" s="163">
        <f>S210*H210</f>
        <v>0</v>
      </c>
      <c r="U210" s="34"/>
      <c r="V210" s="34"/>
      <c r="W210" s="34"/>
      <c r="X210" s="34"/>
      <c r="Y210" s="34"/>
      <c r="Z210" s="34"/>
      <c r="AA210" s="34"/>
      <c r="AB210" s="34"/>
      <c r="AC210" s="34"/>
      <c r="AD210" s="34"/>
      <c r="AE210" s="34"/>
      <c r="AR210" s="164" t="s">
        <v>159</v>
      </c>
      <c r="AT210" s="164" t="s">
        <v>155</v>
      </c>
      <c r="AU210" s="164" t="s">
        <v>82</v>
      </c>
      <c r="AY210" s="19" t="s">
        <v>152</v>
      </c>
      <c r="BE210" s="165">
        <f>IF(N210="základní",J210,0)</f>
        <v>0</v>
      </c>
      <c r="BF210" s="165">
        <f>IF(N210="snížená",J210,0)</f>
        <v>0</v>
      </c>
      <c r="BG210" s="165">
        <f>IF(N210="zákl. přenesená",J210,0)</f>
        <v>0</v>
      </c>
      <c r="BH210" s="165">
        <f>IF(N210="sníž. přenesená",J210,0)</f>
        <v>0</v>
      </c>
      <c r="BI210" s="165">
        <f>IF(N210="nulová",J210,0)</f>
        <v>0</v>
      </c>
      <c r="BJ210" s="19" t="s">
        <v>80</v>
      </c>
      <c r="BK210" s="165">
        <f>ROUND(I210*H210,2)</f>
        <v>0</v>
      </c>
      <c r="BL210" s="19" t="s">
        <v>159</v>
      </c>
      <c r="BM210" s="164" t="s">
        <v>261</v>
      </c>
    </row>
    <row r="211" spans="1:65" s="13" customFormat="1">
      <c r="B211" s="182"/>
      <c r="D211" s="183" t="s">
        <v>440</v>
      </c>
      <c r="E211" s="184" t="s">
        <v>1</v>
      </c>
      <c r="F211" s="185" t="s">
        <v>969</v>
      </c>
      <c r="H211" s="186">
        <v>187</v>
      </c>
      <c r="I211" s="187"/>
      <c r="L211" s="182"/>
      <c r="M211" s="188"/>
      <c r="N211" s="189"/>
      <c r="O211" s="189"/>
      <c r="P211" s="189"/>
      <c r="Q211" s="189"/>
      <c r="R211" s="189"/>
      <c r="S211" s="189"/>
      <c r="T211" s="190"/>
      <c r="AT211" s="184" t="s">
        <v>440</v>
      </c>
      <c r="AU211" s="184" t="s">
        <v>82</v>
      </c>
      <c r="AV211" s="13" t="s">
        <v>82</v>
      </c>
      <c r="AW211" s="13" t="s">
        <v>29</v>
      </c>
      <c r="AX211" s="13" t="s">
        <v>72</v>
      </c>
      <c r="AY211" s="184" t="s">
        <v>152</v>
      </c>
    </row>
    <row r="212" spans="1:65" s="13" customFormat="1" ht="22.5">
      <c r="B212" s="182"/>
      <c r="D212" s="183" t="s">
        <v>440</v>
      </c>
      <c r="E212" s="184" t="s">
        <v>1</v>
      </c>
      <c r="F212" s="185" t="s">
        <v>970</v>
      </c>
      <c r="H212" s="186">
        <v>3</v>
      </c>
      <c r="I212" s="187"/>
      <c r="L212" s="182"/>
      <c r="M212" s="188"/>
      <c r="N212" s="189"/>
      <c r="O212" s="189"/>
      <c r="P212" s="189"/>
      <c r="Q212" s="189"/>
      <c r="R212" s="189"/>
      <c r="S212" s="189"/>
      <c r="T212" s="190"/>
      <c r="AT212" s="184" t="s">
        <v>440</v>
      </c>
      <c r="AU212" s="184" t="s">
        <v>82</v>
      </c>
      <c r="AV212" s="13" t="s">
        <v>82</v>
      </c>
      <c r="AW212" s="13" t="s">
        <v>29</v>
      </c>
      <c r="AX212" s="13" t="s">
        <v>72</v>
      </c>
      <c r="AY212" s="184" t="s">
        <v>152</v>
      </c>
    </row>
    <row r="213" spans="1:65" s="14" customFormat="1">
      <c r="B213" s="191"/>
      <c r="D213" s="183" t="s">
        <v>440</v>
      </c>
      <c r="E213" s="192" t="s">
        <v>1</v>
      </c>
      <c r="F213" s="193" t="s">
        <v>448</v>
      </c>
      <c r="H213" s="194">
        <v>190</v>
      </c>
      <c r="I213" s="195"/>
      <c r="L213" s="191"/>
      <c r="M213" s="196"/>
      <c r="N213" s="197"/>
      <c r="O213" s="197"/>
      <c r="P213" s="197"/>
      <c r="Q213" s="197"/>
      <c r="R213" s="197"/>
      <c r="S213" s="197"/>
      <c r="T213" s="198"/>
      <c r="AT213" s="192" t="s">
        <v>440</v>
      </c>
      <c r="AU213" s="192" t="s">
        <v>82</v>
      </c>
      <c r="AV213" s="14" t="s">
        <v>159</v>
      </c>
      <c r="AW213" s="14" t="s">
        <v>29</v>
      </c>
      <c r="AX213" s="14" t="s">
        <v>80</v>
      </c>
      <c r="AY213" s="192" t="s">
        <v>152</v>
      </c>
    </row>
    <row r="214" spans="1:65" s="2" customFormat="1" ht="16.5" customHeight="1">
      <c r="A214" s="34"/>
      <c r="B214" s="151"/>
      <c r="C214" s="152" t="s">
        <v>266</v>
      </c>
      <c r="D214" s="152" t="s">
        <v>155</v>
      </c>
      <c r="E214" s="153" t="s">
        <v>971</v>
      </c>
      <c r="F214" s="154" t="s">
        <v>972</v>
      </c>
      <c r="G214" s="155" t="s">
        <v>176</v>
      </c>
      <c r="H214" s="156">
        <v>317.95</v>
      </c>
      <c r="I214" s="157"/>
      <c r="J214" s="158">
        <f>ROUND(I214*H214,2)</f>
        <v>0</v>
      </c>
      <c r="K214" s="159"/>
      <c r="L214" s="35"/>
      <c r="M214" s="160" t="s">
        <v>1</v>
      </c>
      <c r="N214" s="161" t="s">
        <v>37</v>
      </c>
      <c r="O214" s="60"/>
      <c r="P214" s="162">
        <f>O214*H214</f>
        <v>0</v>
      </c>
      <c r="Q214" s="162">
        <v>0</v>
      </c>
      <c r="R214" s="162">
        <f>Q214*H214</f>
        <v>0</v>
      </c>
      <c r="S214" s="162">
        <v>0</v>
      </c>
      <c r="T214" s="163">
        <f>S214*H214</f>
        <v>0</v>
      </c>
      <c r="U214" s="34"/>
      <c r="V214" s="34"/>
      <c r="W214" s="34"/>
      <c r="X214" s="34"/>
      <c r="Y214" s="34"/>
      <c r="Z214" s="34"/>
      <c r="AA214" s="34"/>
      <c r="AB214" s="34"/>
      <c r="AC214" s="34"/>
      <c r="AD214" s="34"/>
      <c r="AE214" s="34"/>
      <c r="AR214" s="164" t="s">
        <v>159</v>
      </c>
      <c r="AT214" s="164" t="s">
        <v>155</v>
      </c>
      <c r="AU214" s="164" t="s">
        <v>82</v>
      </c>
      <c r="AY214" s="19" t="s">
        <v>152</v>
      </c>
      <c r="BE214" s="165">
        <f>IF(N214="základní",J214,0)</f>
        <v>0</v>
      </c>
      <c r="BF214" s="165">
        <f>IF(N214="snížená",J214,0)</f>
        <v>0</v>
      </c>
      <c r="BG214" s="165">
        <f>IF(N214="zákl. přenesená",J214,0)</f>
        <v>0</v>
      </c>
      <c r="BH214" s="165">
        <f>IF(N214="sníž. přenesená",J214,0)</f>
        <v>0</v>
      </c>
      <c r="BI214" s="165">
        <f>IF(N214="nulová",J214,0)</f>
        <v>0</v>
      </c>
      <c r="BJ214" s="19" t="s">
        <v>80</v>
      </c>
      <c r="BK214" s="165">
        <f>ROUND(I214*H214,2)</f>
        <v>0</v>
      </c>
      <c r="BL214" s="19" t="s">
        <v>159</v>
      </c>
      <c r="BM214" s="164" t="s">
        <v>375</v>
      </c>
    </row>
    <row r="215" spans="1:65" s="15" customFormat="1">
      <c r="B215" s="199"/>
      <c r="D215" s="183" t="s">
        <v>440</v>
      </c>
      <c r="E215" s="200" t="s">
        <v>1</v>
      </c>
      <c r="F215" s="201" t="s">
        <v>973</v>
      </c>
      <c r="H215" s="200" t="s">
        <v>1</v>
      </c>
      <c r="I215" s="202"/>
      <c r="L215" s="199"/>
      <c r="M215" s="203"/>
      <c r="N215" s="204"/>
      <c r="O215" s="204"/>
      <c r="P215" s="204"/>
      <c r="Q215" s="204"/>
      <c r="R215" s="204"/>
      <c r="S215" s="204"/>
      <c r="T215" s="205"/>
      <c r="AT215" s="200" t="s">
        <v>440</v>
      </c>
      <c r="AU215" s="200" t="s">
        <v>82</v>
      </c>
      <c r="AV215" s="15" t="s">
        <v>80</v>
      </c>
      <c r="AW215" s="15" t="s">
        <v>29</v>
      </c>
      <c r="AX215" s="15" t="s">
        <v>72</v>
      </c>
      <c r="AY215" s="200" t="s">
        <v>152</v>
      </c>
    </row>
    <row r="216" spans="1:65" s="13" customFormat="1">
      <c r="B216" s="182"/>
      <c r="D216" s="183" t="s">
        <v>440</v>
      </c>
      <c r="E216" s="184" t="s">
        <v>1</v>
      </c>
      <c r="F216" s="185" t="s">
        <v>974</v>
      </c>
      <c r="H216" s="186">
        <v>104</v>
      </c>
      <c r="I216" s="187"/>
      <c r="L216" s="182"/>
      <c r="M216" s="188"/>
      <c r="N216" s="189"/>
      <c r="O216" s="189"/>
      <c r="P216" s="189"/>
      <c r="Q216" s="189"/>
      <c r="R216" s="189"/>
      <c r="S216" s="189"/>
      <c r="T216" s="190"/>
      <c r="AT216" s="184" t="s">
        <v>440</v>
      </c>
      <c r="AU216" s="184" t="s">
        <v>82</v>
      </c>
      <c r="AV216" s="13" t="s">
        <v>82</v>
      </c>
      <c r="AW216" s="13" t="s">
        <v>29</v>
      </c>
      <c r="AX216" s="13" t="s">
        <v>72</v>
      </c>
      <c r="AY216" s="184" t="s">
        <v>152</v>
      </c>
    </row>
    <row r="217" spans="1:65" s="13" customFormat="1">
      <c r="B217" s="182"/>
      <c r="D217" s="183" t="s">
        <v>440</v>
      </c>
      <c r="E217" s="184" t="s">
        <v>1</v>
      </c>
      <c r="F217" s="185" t="s">
        <v>975</v>
      </c>
      <c r="H217" s="186">
        <v>176</v>
      </c>
      <c r="I217" s="187"/>
      <c r="L217" s="182"/>
      <c r="M217" s="188"/>
      <c r="N217" s="189"/>
      <c r="O217" s="189"/>
      <c r="P217" s="189"/>
      <c r="Q217" s="189"/>
      <c r="R217" s="189"/>
      <c r="S217" s="189"/>
      <c r="T217" s="190"/>
      <c r="AT217" s="184" t="s">
        <v>440</v>
      </c>
      <c r="AU217" s="184" t="s">
        <v>82</v>
      </c>
      <c r="AV217" s="13" t="s">
        <v>82</v>
      </c>
      <c r="AW217" s="13" t="s">
        <v>29</v>
      </c>
      <c r="AX217" s="13" t="s">
        <v>72</v>
      </c>
      <c r="AY217" s="184" t="s">
        <v>152</v>
      </c>
    </row>
    <row r="218" spans="1:65" s="16" customFormat="1">
      <c r="B218" s="206"/>
      <c r="D218" s="183" t="s">
        <v>440</v>
      </c>
      <c r="E218" s="207" t="s">
        <v>1</v>
      </c>
      <c r="F218" s="208" t="s">
        <v>736</v>
      </c>
      <c r="H218" s="209">
        <v>280</v>
      </c>
      <c r="I218" s="210"/>
      <c r="L218" s="206"/>
      <c r="M218" s="211"/>
      <c r="N218" s="212"/>
      <c r="O218" s="212"/>
      <c r="P218" s="212"/>
      <c r="Q218" s="212"/>
      <c r="R218" s="212"/>
      <c r="S218" s="212"/>
      <c r="T218" s="213"/>
      <c r="AT218" s="207" t="s">
        <v>440</v>
      </c>
      <c r="AU218" s="207" t="s">
        <v>82</v>
      </c>
      <c r="AV218" s="16" t="s">
        <v>162</v>
      </c>
      <c r="AW218" s="16" t="s">
        <v>29</v>
      </c>
      <c r="AX218" s="16" t="s">
        <v>72</v>
      </c>
      <c r="AY218" s="207" t="s">
        <v>152</v>
      </c>
    </row>
    <row r="219" spans="1:65" s="15" customFormat="1">
      <c r="B219" s="199"/>
      <c r="D219" s="183" t="s">
        <v>440</v>
      </c>
      <c r="E219" s="200" t="s">
        <v>1</v>
      </c>
      <c r="F219" s="201" t="s">
        <v>976</v>
      </c>
      <c r="H219" s="200" t="s">
        <v>1</v>
      </c>
      <c r="I219" s="202"/>
      <c r="L219" s="199"/>
      <c r="M219" s="203"/>
      <c r="N219" s="204"/>
      <c r="O219" s="204"/>
      <c r="P219" s="204"/>
      <c r="Q219" s="204"/>
      <c r="R219" s="204"/>
      <c r="S219" s="204"/>
      <c r="T219" s="205"/>
      <c r="AT219" s="200" t="s">
        <v>440</v>
      </c>
      <c r="AU219" s="200" t="s">
        <v>82</v>
      </c>
      <c r="AV219" s="15" t="s">
        <v>80</v>
      </c>
      <c r="AW219" s="15" t="s">
        <v>29</v>
      </c>
      <c r="AX219" s="15" t="s">
        <v>72</v>
      </c>
      <c r="AY219" s="200" t="s">
        <v>152</v>
      </c>
    </row>
    <row r="220" spans="1:65" s="13" customFormat="1">
      <c r="B220" s="182"/>
      <c r="D220" s="183" t="s">
        <v>440</v>
      </c>
      <c r="E220" s="184" t="s">
        <v>1</v>
      </c>
      <c r="F220" s="185" t="s">
        <v>977</v>
      </c>
      <c r="H220" s="186">
        <v>6</v>
      </c>
      <c r="I220" s="187"/>
      <c r="L220" s="182"/>
      <c r="M220" s="188"/>
      <c r="N220" s="189"/>
      <c r="O220" s="189"/>
      <c r="P220" s="189"/>
      <c r="Q220" s="189"/>
      <c r="R220" s="189"/>
      <c r="S220" s="189"/>
      <c r="T220" s="190"/>
      <c r="AT220" s="184" t="s">
        <v>440</v>
      </c>
      <c r="AU220" s="184" t="s">
        <v>82</v>
      </c>
      <c r="AV220" s="13" t="s">
        <v>82</v>
      </c>
      <c r="AW220" s="13" t="s">
        <v>29</v>
      </c>
      <c r="AX220" s="13" t="s">
        <v>72</v>
      </c>
      <c r="AY220" s="184" t="s">
        <v>152</v>
      </c>
    </row>
    <row r="221" spans="1:65" s="13" customFormat="1">
      <c r="B221" s="182"/>
      <c r="D221" s="183" t="s">
        <v>440</v>
      </c>
      <c r="E221" s="184" t="s">
        <v>1</v>
      </c>
      <c r="F221" s="185" t="s">
        <v>978</v>
      </c>
      <c r="H221" s="186">
        <v>8</v>
      </c>
      <c r="I221" s="187"/>
      <c r="L221" s="182"/>
      <c r="M221" s="188"/>
      <c r="N221" s="189"/>
      <c r="O221" s="189"/>
      <c r="P221" s="189"/>
      <c r="Q221" s="189"/>
      <c r="R221" s="189"/>
      <c r="S221" s="189"/>
      <c r="T221" s="190"/>
      <c r="AT221" s="184" t="s">
        <v>440</v>
      </c>
      <c r="AU221" s="184" t="s">
        <v>82</v>
      </c>
      <c r="AV221" s="13" t="s">
        <v>82</v>
      </c>
      <c r="AW221" s="13" t="s">
        <v>29</v>
      </c>
      <c r="AX221" s="13" t="s">
        <v>72</v>
      </c>
      <c r="AY221" s="184" t="s">
        <v>152</v>
      </c>
    </row>
    <row r="222" spans="1:65" s="16" customFormat="1">
      <c r="B222" s="206"/>
      <c r="D222" s="183" t="s">
        <v>440</v>
      </c>
      <c r="E222" s="207" t="s">
        <v>1</v>
      </c>
      <c r="F222" s="208" t="s">
        <v>736</v>
      </c>
      <c r="H222" s="209">
        <v>14</v>
      </c>
      <c r="I222" s="210"/>
      <c r="L222" s="206"/>
      <c r="M222" s="211"/>
      <c r="N222" s="212"/>
      <c r="O222" s="212"/>
      <c r="P222" s="212"/>
      <c r="Q222" s="212"/>
      <c r="R222" s="212"/>
      <c r="S222" s="212"/>
      <c r="T222" s="213"/>
      <c r="AT222" s="207" t="s">
        <v>440</v>
      </c>
      <c r="AU222" s="207" t="s">
        <v>82</v>
      </c>
      <c r="AV222" s="16" t="s">
        <v>162</v>
      </c>
      <c r="AW222" s="16" t="s">
        <v>29</v>
      </c>
      <c r="AX222" s="16" t="s">
        <v>72</v>
      </c>
      <c r="AY222" s="207" t="s">
        <v>152</v>
      </c>
    </row>
    <row r="223" spans="1:65" s="15" customFormat="1">
      <c r="B223" s="199"/>
      <c r="D223" s="183" t="s">
        <v>440</v>
      </c>
      <c r="E223" s="200" t="s">
        <v>1</v>
      </c>
      <c r="F223" s="201" t="s">
        <v>979</v>
      </c>
      <c r="H223" s="200" t="s">
        <v>1</v>
      </c>
      <c r="I223" s="202"/>
      <c r="L223" s="199"/>
      <c r="M223" s="203"/>
      <c r="N223" s="204"/>
      <c r="O223" s="204"/>
      <c r="P223" s="204"/>
      <c r="Q223" s="204"/>
      <c r="R223" s="204"/>
      <c r="S223" s="204"/>
      <c r="T223" s="205"/>
      <c r="AT223" s="200" t="s">
        <v>440</v>
      </c>
      <c r="AU223" s="200" t="s">
        <v>82</v>
      </c>
      <c r="AV223" s="15" t="s">
        <v>80</v>
      </c>
      <c r="AW223" s="15" t="s">
        <v>29</v>
      </c>
      <c r="AX223" s="15" t="s">
        <v>72</v>
      </c>
      <c r="AY223" s="200" t="s">
        <v>152</v>
      </c>
    </row>
    <row r="224" spans="1:65" s="13" customFormat="1">
      <c r="B224" s="182"/>
      <c r="D224" s="183" t="s">
        <v>440</v>
      </c>
      <c r="E224" s="184" t="s">
        <v>1</v>
      </c>
      <c r="F224" s="185" t="s">
        <v>980</v>
      </c>
      <c r="H224" s="186">
        <v>1.6</v>
      </c>
      <c r="I224" s="187"/>
      <c r="L224" s="182"/>
      <c r="M224" s="188"/>
      <c r="N224" s="189"/>
      <c r="O224" s="189"/>
      <c r="P224" s="189"/>
      <c r="Q224" s="189"/>
      <c r="R224" s="189"/>
      <c r="S224" s="189"/>
      <c r="T224" s="190"/>
      <c r="AT224" s="184" t="s">
        <v>440</v>
      </c>
      <c r="AU224" s="184" t="s">
        <v>82</v>
      </c>
      <c r="AV224" s="13" t="s">
        <v>82</v>
      </c>
      <c r="AW224" s="13" t="s">
        <v>29</v>
      </c>
      <c r="AX224" s="13" t="s">
        <v>72</v>
      </c>
      <c r="AY224" s="184" t="s">
        <v>152</v>
      </c>
    </row>
    <row r="225" spans="1:65" s="13" customFormat="1">
      <c r="B225" s="182"/>
      <c r="D225" s="183" t="s">
        <v>440</v>
      </c>
      <c r="E225" s="184" t="s">
        <v>1</v>
      </c>
      <c r="F225" s="185" t="s">
        <v>981</v>
      </c>
      <c r="H225" s="186">
        <v>0.75</v>
      </c>
      <c r="I225" s="187"/>
      <c r="L225" s="182"/>
      <c r="M225" s="188"/>
      <c r="N225" s="189"/>
      <c r="O225" s="189"/>
      <c r="P225" s="189"/>
      <c r="Q225" s="189"/>
      <c r="R225" s="189"/>
      <c r="S225" s="189"/>
      <c r="T225" s="190"/>
      <c r="AT225" s="184" t="s">
        <v>440</v>
      </c>
      <c r="AU225" s="184" t="s">
        <v>82</v>
      </c>
      <c r="AV225" s="13" t="s">
        <v>82</v>
      </c>
      <c r="AW225" s="13" t="s">
        <v>29</v>
      </c>
      <c r="AX225" s="13" t="s">
        <v>72</v>
      </c>
      <c r="AY225" s="184" t="s">
        <v>152</v>
      </c>
    </row>
    <row r="226" spans="1:65" s="13" customFormat="1">
      <c r="B226" s="182"/>
      <c r="D226" s="183" t="s">
        <v>440</v>
      </c>
      <c r="E226" s="184" t="s">
        <v>1</v>
      </c>
      <c r="F226" s="185" t="s">
        <v>982</v>
      </c>
      <c r="H226" s="186">
        <v>0.55000000000000004</v>
      </c>
      <c r="I226" s="187"/>
      <c r="L226" s="182"/>
      <c r="M226" s="188"/>
      <c r="N226" s="189"/>
      <c r="O226" s="189"/>
      <c r="P226" s="189"/>
      <c r="Q226" s="189"/>
      <c r="R226" s="189"/>
      <c r="S226" s="189"/>
      <c r="T226" s="190"/>
      <c r="AT226" s="184" t="s">
        <v>440</v>
      </c>
      <c r="AU226" s="184" t="s">
        <v>82</v>
      </c>
      <c r="AV226" s="13" t="s">
        <v>82</v>
      </c>
      <c r="AW226" s="13" t="s">
        <v>29</v>
      </c>
      <c r="AX226" s="13" t="s">
        <v>72</v>
      </c>
      <c r="AY226" s="184" t="s">
        <v>152</v>
      </c>
    </row>
    <row r="227" spans="1:65" s="13" customFormat="1">
      <c r="B227" s="182"/>
      <c r="D227" s="183" t="s">
        <v>440</v>
      </c>
      <c r="E227" s="184" t="s">
        <v>1</v>
      </c>
      <c r="F227" s="185" t="s">
        <v>983</v>
      </c>
      <c r="H227" s="186">
        <v>1.05</v>
      </c>
      <c r="I227" s="187"/>
      <c r="L227" s="182"/>
      <c r="M227" s="188"/>
      <c r="N227" s="189"/>
      <c r="O227" s="189"/>
      <c r="P227" s="189"/>
      <c r="Q227" s="189"/>
      <c r="R227" s="189"/>
      <c r="S227" s="189"/>
      <c r="T227" s="190"/>
      <c r="AT227" s="184" t="s">
        <v>440</v>
      </c>
      <c r="AU227" s="184" t="s">
        <v>82</v>
      </c>
      <c r="AV227" s="13" t="s">
        <v>82</v>
      </c>
      <c r="AW227" s="13" t="s">
        <v>29</v>
      </c>
      <c r="AX227" s="13" t="s">
        <v>72</v>
      </c>
      <c r="AY227" s="184" t="s">
        <v>152</v>
      </c>
    </row>
    <row r="228" spans="1:65" s="16" customFormat="1">
      <c r="B228" s="206"/>
      <c r="D228" s="183" t="s">
        <v>440</v>
      </c>
      <c r="E228" s="207" t="s">
        <v>1</v>
      </c>
      <c r="F228" s="208" t="s">
        <v>736</v>
      </c>
      <c r="H228" s="209">
        <v>3.95</v>
      </c>
      <c r="I228" s="210"/>
      <c r="L228" s="206"/>
      <c r="M228" s="211"/>
      <c r="N228" s="212"/>
      <c r="O228" s="212"/>
      <c r="P228" s="212"/>
      <c r="Q228" s="212"/>
      <c r="R228" s="212"/>
      <c r="S228" s="212"/>
      <c r="T228" s="213"/>
      <c r="AT228" s="207" t="s">
        <v>440</v>
      </c>
      <c r="AU228" s="207" t="s">
        <v>82</v>
      </c>
      <c r="AV228" s="16" t="s">
        <v>162</v>
      </c>
      <c r="AW228" s="16" t="s">
        <v>29</v>
      </c>
      <c r="AX228" s="16" t="s">
        <v>72</v>
      </c>
      <c r="AY228" s="207" t="s">
        <v>152</v>
      </c>
    </row>
    <row r="229" spans="1:65" s="15" customFormat="1">
      <c r="B229" s="199"/>
      <c r="D229" s="183" t="s">
        <v>440</v>
      </c>
      <c r="E229" s="200" t="s">
        <v>1</v>
      </c>
      <c r="F229" s="201" t="s">
        <v>984</v>
      </c>
      <c r="H229" s="200" t="s">
        <v>1</v>
      </c>
      <c r="I229" s="202"/>
      <c r="L229" s="199"/>
      <c r="M229" s="203"/>
      <c r="N229" s="204"/>
      <c r="O229" s="204"/>
      <c r="P229" s="204"/>
      <c r="Q229" s="204"/>
      <c r="R229" s="204"/>
      <c r="S229" s="204"/>
      <c r="T229" s="205"/>
      <c r="AT229" s="200" t="s">
        <v>440</v>
      </c>
      <c r="AU229" s="200" t="s">
        <v>82</v>
      </c>
      <c r="AV229" s="15" t="s">
        <v>80</v>
      </c>
      <c r="AW229" s="15" t="s">
        <v>29</v>
      </c>
      <c r="AX229" s="15" t="s">
        <v>72</v>
      </c>
      <c r="AY229" s="200" t="s">
        <v>152</v>
      </c>
    </row>
    <row r="230" spans="1:65" s="13" customFormat="1">
      <c r="B230" s="182"/>
      <c r="D230" s="183" t="s">
        <v>440</v>
      </c>
      <c r="E230" s="184" t="s">
        <v>1</v>
      </c>
      <c r="F230" s="185" t="s">
        <v>985</v>
      </c>
      <c r="H230" s="186">
        <v>12</v>
      </c>
      <c r="I230" s="187"/>
      <c r="L230" s="182"/>
      <c r="M230" s="188"/>
      <c r="N230" s="189"/>
      <c r="O230" s="189"/>
      <c r="P230" s="189"/>
      <c r="Q230" s="189"/>
      <c r="R230" s="189"/>
      <c r="S230" s="189"/>
      <c r="T230" s="190"/>
      <c r="AT230" s="184" t="s">
        <v>440</v>
      </c>
      <c r="AU230" s="184" t="s">
        <v>82</v>
      </c>
      <c r="AV230" s="13" t="s">
        <v>82</v>
      </c>
      <c r="AW230" s="13" t="s">
        <v>29</v>
      </c>
      <c r="AX230" s="13" t="s">
        <v>72</v>
      </c>
      <c r="AY230" s="184" t="s">
        <v>152</v>
      </c>
    </row>
    <row r="231" spans="1:65" s="13" customFormat="1">
      <c r="B231" s="182"/>
      <c r="D231" s="183" t="s">
        <v>440</v>
      </c>
      <c r="E231" s="184" t="s">
        <v>1</v>
      </c>
      <c r="F231" s="185" t="s">
        <v>986</v>
      </c>
      <c r="H231" s="186">
        <v>8</v>
      </c>
      <c r="I231" s="187"/>
      <c r="L231" s="182"/>
      <c r="M231" s="188"/>
      <c r="N231" s="189"/>
      <c r="O231" s="189"/>
      <c r="P231" s="189"/>
      <c r="Q231" s="189"/>
      <c r="R231" s="189"/>
      <c r="S231" s="189"/>
      <c r="T231" s="190"/>
      <c r="AT231" s="184" t="s">
        <v>440</v>
      </c>
      <c r="AU231" s="184" t="s">
        <v>82</v>
      </c>
      <c r="AV231" s="13" t="s">
        <v>82</v>
      </c>
      <c r="AW231" s="13" t="s">
        <v>29</v>
      </c>
      <c r="AX231" s="13" t="s">
        <v>72</v>
      </c>
      <c r="AY231" s="184" t="s">
        <v>152</v>
      </c>
    </row>
    <row r="232" spans="1:65" s="16" customFormat="1">
      <c r="B232" s="206"/>
      <c r="D232" s="183" t="s">
        <v>440</v>
      </c>
      <c r="E232" s="207" t="s">
        <v>1</v>
      </c>
      <c r="F232" s="208" t="s">
        <v>736</v>
      </c>
      <c r="H232" s="209">
        <v>20</v>
      </c>
      <c r="I232" s="210"/>
      <c r="L232" s="206"/>
      <c r="M232" s="211"/>
      <c r="N232" s="212"/>
      <c r="O232" s="212"/>
      <c r="P232" s="212"/>
      <c r="Q232" s="212"/>
      <c r="R232" s="212"/>
      <c r="S232" s="212"/>
      <c r="T232" s="213"/>
      <c r="AT232" s="207" t="s">
        <v>440</v>
      </c>
      <c r="AU232" s="207" t="s">
        <v>82</v>
      </c>
      <c r="AV232" s="16" t="s">
        <v>162</v>
      </c>
      <c r="AW232" s="16" t="s">
        <v>29</v>
      </c>
      <c r="AX232" s="16" t="s">
        <v>72</v>
      </c>
      <c r="AY232" s="207" t="s">
        <v>152</v>
      </c>
    </row>
    <row r="233" spans="1:65" s="14" customFormat="1">
      <c r="B233" s="191"/>
      <c r="D233" s="183" t="s">
        <v>440</v>
      </c>
      <c r="E233" s="192" t="s">
        <v>1</v>
      </c>
      <c r="F233" s="193" t="s">
        <v>448</v>
      </c>
      <c r="H233" s="194">
        <v>317.95000000000005</v>
      </c>
      <c r="I233" s="195"/>
      <c r="L233" s="191"/>
      <c r="M233" s="196"/>
      <c r="N233" s="197"/>
      <c r="O233" s="197"/>
      <c r="P233" s="197"/>
      <c r="Q233" s="197"/>
      <c r="R233" s="197"/>
      <c r="S233" s="197"/>
      <c r="T233" s="198"/>
      <c r="AT233" s="192" t="s">
        <v>440</v>
      </c>
      <c r="AU233" s="192" t="s">
        <v>82</v>
      </c>
      <c r="AV233" s="14" t="s">
        <v>159</v>
      </c>
      <c r="AW233" s="14" t="s">
        <v>29</v>
      </c>
      <c r="AX233" s="14" t="s">
        <v>80</v>
      </c>
      <c r="AY233" s="192" t="s">
        <v>152</v>
      </c>
    </row>
    <row r="234" spans="1:65" s="2" customFormat="1" ht="24.2" customHeight="1">
      <c r="A234" s="34"/>
      <c r="B234" s="151"/>
      <c r="C234" s="152" t="s">
        <v>270</v>
      </c>
      <c r="D234" s="152" t="s">
        <v>155</v>
      </c>
      <c r="E234" s="153" t="s">
        <v>166</v>
      </c>
      <c r="F234" s="154" t="s">
        <v>167</v>
      </c>
      <c r="G234" s="155" t="s">
        <v>158</v>
      </c>
      <c r="H234" s="156">
        <v>437.75299999999999</v>
      </c>
      <c r="I234" s="157"/>
      <c r="J234" s="158">
        <f>ROUND(I234*H234,2)</f>
        <v>0</v>
      </c>
      <c r="K234" s="159"/>
      <c r="L234" s="35"/>
      <c r="M234" s="160" t="s">
        <v>1</v>
      </c>
      <c r="N234" s="161" t="s">
        <v>37</v>
      </c>
      <c r="O234" s="60"/>
      <c r="P234" s="162">
        <f>O234*H234</f>
        <v>0</v>
      </c>
      <c r="Q234" s="162">
        <v>0</v>
      </c>
      <c r="R234" s="162">
        <f>Q234*H234</f>
        <v>0</v>
      </c>
      <c r="S234" s="162">
        <v>0</v>
      </c>
      <c r="T234" s="163">
        <f>S234*H234</f>
        <v>0</v>
      </c>
      <c r="U234" s="34"/>
      <c r="V234" s="34"/>
      <c r="W234" s="34"/>
      <c r="X234" s="34"/>
      <c r="Y234" s="34"/>
      <c r="Z234" s="34"/>
      <c r="AA234" s="34"/>
      <c r="AB234" s="34"/>
      <c r="AC234" s="34"/>
      <c r="AD234" s="34"/>
      <c r="AE234" s="34"/>
      <c r="AR234" s="164" t="s">
        <v>159</v>
      </c>
      <c r="AT234" s="164" t="s">
        <v>155</v>
      </c>
      <c r="AU234" s="164" t="s">
        <v>82</v>
      </c>
      <c r="AY234" s="19" t="s">
        <v>152</v>
      </c>
      <c r="BE234" s="165">
        <f>IF(N234="základní",J234,0)</f>
        <v>0</v>
      </c>
      <c r="BF234" s="165">
        <f>IF(N234="snížená",J234,0)</f>
        <v>0</v>
      </c>
      <c r="BG234" s="165">
        <f>IF(N234="zákl. přenesená",J234,0)</f>
        <v>0</v>
      </c>
      <c r="BH234" s="165">
        <f>IF(N234="sníž. přenesená",J234,0)</f>
        <v>0</v>
      </c>
      <c r="BI234" s="165">
        <f>IF(N234="nulová",J234,0)</f>
        <v>0</v>
      </c>
      <c r="BJ234" s="19" t="s">
        <v>80</v>
      </c>
      <c r="BK234" s="165">
        <f>ROUND(I234*H234,2)</f>
        <v>0</v>
      </c>
      <c r="BL234" s="19" t="s">
        <v>159</v>
      </c>
      <c r="BM234" s="164" t="s">
        <v>383</v>
      </c>
    </row>
    <row r="235" spans="1:65" s="13" customFormat="1">
      <c r="B235" s="182"/>
      <c r="D235" s="183" t="s">
        <v>440</v>
      </c>
      <c r="E235" s="184" t="s">
        <v>1</v>
      </c>
      <c r="F235" s="185" t="s">
        <v>987</v>
      </c>
      <c r="H235" s="186">
        <v>437.75299999999999</v>
      </c>
      <c r="I235" s="187"/>
      <c r="L235" s="182"/>
      <c r="M235" s="188"/>
      <c r="N235" s="189"/>
      <c r="O235" s="189"/>
      <c r="P235" s="189"/>
      <c r="Q235" s="189"/>
      <c r="R235" s="189"/>
      <c r="S235" s="189"/>
      <c r="T235" s="190"/>
      <c r="AT235" s="184" t="s">
        <v>440</v>
      </c>
      <c r="AU235" s="184" t="s">
        <v>82</v>
      </c>
      <c r="AV235" s="13" t="s">
        <v>82</v>
      </c>
      <c r="AW235" s="13" t="s">
        <v>29</v>
      </c>
      <c r="AX235" s="13" t="s">
        <v>72</v>
      </c>
      <c r="AY235" s="184" t="s">
        <v>152</v>
      </c>
    </row>
    <row r="236" spans="1:65" s="14" customFormat="1">
      <c r="B236" s="191"/>
      <c r="D236" s="183" t="s">
        <v>440</v>
      </c>
      <c r="E236" s="192" t="s">
        <v>1</v>
      </c>
      <c r="F236" s="193" t="s">
        <v>448</v>
      </c>
      <c r="H236" s="194">
        <v>437.75299999999999</v>
      </c>
      <c r="I236" s="195"/>
      <c r="L236" s="191"/>
      <c r="M236" s="196"/>
      <c r="N236" s="197"/>
      <c r="O236" s="197"/>
      <c r="P236" s="197"/>
      <c r="Q236" s="197"/>
      <c r="R236" s="197"/>
      <c r="S236" s="197"/>
      <c r="T236" s="198"/>
      <c r="AT236" s="192" t="s">
        <v>440</v>
      </c>
      <c r="AU236" s="192" t="s">
        <v>82</v>
      </c>
      <c r="AV236" s="14" t="s">
        <v>159</v>
      </c>
      <c r="AW236" s="14" t="s">
        <v>29</v>
      </c>
      <c r="AX236" s="14" t="s">
        <v>80</v>
      </c>
      <c r="AY236" s="192" t="s">
        <v>152</v>
      </c>
    </row>
    <row r="237" spans="1:65" s="2" customFormat="1" ht="37.9" customHeight="1">
      <c r="A237" s="34"/>
      <c r="B237" s="151"/>
      <c r="C237" s="152" t="s">
        <v>213</v>
      </c>
      <c r="D237" s="152" t="s">
        <v>155</v>
      </c>
      <c r="E237" s="153" t="s">
        <v>988</v>
      </c>
      <c r="F237" s="154" t="s">
        <v>989</v>
      </c>
      <c r="G237" s="155" t="s">
        <v>158</v>
      </c>
      <c r="H237" s="156">
        <v>595.47500000000002</v>
      </c>
      <c r="I237" s="157"/>
      <c r="J237" s="158">
        <f>ROUND(I237*H237,2)</f>
        <v>0</v>
      </c>
      <c r="K237" s="159"/>
      <c r="L237" s="35"/>
      <c r="M237" s="160" t="s">
        <v>1</v>
      </c>
      <c r="N237" s="161" t="s">
        <v>37</v>
      </c>
      <c r="O237" s="60"/>
      <c r="P237" s="162">
        <f>O237*H237</f>
        <v>0</v>
      </c>
      <c r="Q237" s="162">
        <v>0</v>
      </c>
      <c r="R237" s="162">
        <f>Q237*H237</f>
        <v>0</v>
      </c>
      <c r="S237" s="162">
        <v>0</v>
      </c>
      <c r="T237" s="163">
        <f>S237*H237</f>
        <v>0</v>
      </c>
      <c r="U237" s="34"/>
      <c r="V237" s="34"/>
      <c r="W237" s="34"/>
      <c r="X237" s="34"/>
      <c r="Y237" s="34"/>
      <c r="Z237" s="34"/>
      <c r="AA237" s="34"/>
      <c r="AB237" s="34"/>
      <c r="AC237" s="34"/>
      <c r="AD237" s="34"/>
      <c r="AE237" s="34"/>
      <c r="AR237" s="164" t="s">
        <v>159</v>
      </c>
      <c r="AT237" s="164" t="s">
        <v>155</v>
      </c>
      <c r="AU237" s="164" t="s">
        <v>82</v>
      </c>
      <c r="AY237" s="19" t="s">
        <v>152</v>
      </c>
      <c r="BE237" s="165">
        <f>IF(N237="základní",J237,0)</f>
        <v>0</v>
      </c>
      <c r="BF237" s="165">
        <f>IF(N237="snížená",J237,0)</f>
        <v>0</v>
      </c>
      <c r="BG237" s="165">
        <f>IF(N237="zákl. přenesená",J237,0)</f>
        <v>0</v>
      </c>
      <c r="BH237" s="165">
        <f>IF(N237="sníž. přenesená",J237,0)</f>
        <v>0</v>
      </c>
      <c r="BI237" s="165">
        <f>IF(N237="nulová",J237,0)</f>
        <v>0</v>
      </c>
      <c r="BJ237" s="19" t="s">
        <v>80</v>
      </c>
      <c r="BK237" s="165">
        <f>ROUND(I237*H237,2)</f>
        <v>0</v>
      </c>
      <c r="BL237" s="19" t="s">
        <v>159</v>
      </c>
      <c r="BM237" s="164" t="s">
        <v>391</v>
      </c>
    </row>
    <row r="238" spans="1:65" s="13" customFormat="1">
      <c r="B238" s="182"/>
      <c r="D238" s="183" t="s">
        <v>440</v>
      </c>
      <c r="E238" s="184" t="s">
        <v>1</v>
      </c>
      <c r="F238" s="185" t="s">
        <v>990</v>
      </c>
      <c r="H238" s="186">
        <v>595.47500000000002</v>
      </c>
      <c r="I238" s="187"/>
      <c r="L238" s="182"/>
      <c r="M238" s="188"/>
      <c r="N238" s="189"/>
      <c r="O238" s="189"/>
      <c r="P238" s="189"/>
      <c r="Q238" s="189"/>
      <c r="R238" s="189"/>
      <c r="S238" s="189"/>
      <c r="T238" s="190"/>
      <c r="AT238" s="184" t="s">
        <v>440</v>
      </c>
      <c r="AU238" s="184" t="s">
        <v>82</v>
      </c>
      <c r="AV238" s="13" t="s">
        <v>82</v>
      </c>
      <c r="AW238" s="13" t="s">
        <v>29</v>
      </c>
      <c r="AX238" s="13" t="s">
        <v>72</v>
      </c>
      <c r="AY238" s="184" t="s">
        <v>152</v>
      </c>
    </row>
    <row r="239" spans="1:65" s="14" customFormat="1">
      <c r="B239" s="191"/>
      <c r="D239" s="183" t="s">
        <v>440</v>
      </c>
      <c r="E239" s="192" t="s">
        <v>1</v>
      </c>
      <c r="F239" s="193" t="s">
        <v>448</v>
      </c>
      <c r="H239" s="194">
        <v>595.47500000000002</v>
      </c>
      <c r="I239" s="195"/>
      <c r="L239" s="191"/>
      <c r="M239" s="196"/>
      <c r="N239" s="197"/>
      <c r="O239" s="197"/>
      <c r="P239" s="197"/>
      <c r="Q239" s="197"/>
      <c r="R239" s="197"/>
      <c r="S239" s="197"/>
      <c r="T239" s="198"/>
      <c r="AT239" s="192" t="s">
        <v>440</v>
      </c>
      <c r="AU239" s="192" t="s">
        <v>82</v>
      </c>
      <c r="AV239" s="14" t="s">
        <v>159</v>
      </c>
      <c r="AW239" s="14" t="s">
        <v>29</v>
      </c>
      <c r="AX239" s="14" t="s">
        <v>80</v>
      </c>
      <c r="AY239" s="192" t="s">
        <v>152</v>
      </c>
    </row>
    <row r="240" spans="1:65" s="2" customFormat="1" ht="24.2" customHeight="1">
      <c r="A240" s="34"/>
      <c r="B240" s="151"/>
      <c r="C240" s="152" t="s">
        <v>277</v>
      </c>
      <c r="D240" s="152" t="s">
        <v>155</v>
      </c>
      <c r="E240" s="153" t="s">
        <v>861</v>
      </c>
      <c r="F240" s="154" t="s">
        <v>862</v>
      </c>
      <c r="G240" s="155" t="s">
        <v>456</v>
      </c>
      <c r="H240" s="156">
        <v>784.5</v>
      </c>
      <c r="I240" s="157"/>
      <c r="J240" s="158">
        <f>ROUND(I240*H240,2)</f>
        <v>0</v>
      </c>
      <c r="K240" s="159"/>
      <c r="L240" s="35"/>
      <c r="M240" s="160" t="s">
        <v>1</v>
      </c>
      <c r="N240" s="161" t="s">
        <v>37</v>
      </c>
      <c r="O240" s="60"/>
      <c r="P240" s="162">
        <f>O240*H240</f>
        <v>0</v>
      </c>
      <c r="Q240" s="162">
        <v>0</v>
      </c>
      <c r="R240" s="162">
        <f>Q240*H240</f>
        <v>0</v>
      </c>
      <c r="S240" s="162">
        <v>0</v>
      </c>
      <c r="T240" s="163">
        <f>S240*H240</f>
        <v>0</v>
      </c>
      <c r="U240" s="34"/>
      <c r="V240" s="34"/>
      <c r="W240" s="34"/>
      <c r="X240" s="34"/>
      <c r="Y240" s="34"/>
      <c r="Z240" s="34"/>
      <c r="AA240" s="34"/>
      <c r="AB240" s="34"/>
      <c r="AC240" s="34"/>
      <c r="AD240" s="34"/>
      <c r="AE240" s="34"/>
      <c r="AR240" s="164" t="s">
        <v>159</v>
      </c>
      <c r="AT240" s="164" t="s">
        <v>155</v>
      </c>
      <c r="AU240" s="164" t="s">
        <v>82</v>
      </c>
      <c r="AY240" s="19" t="s">
        <v>152</v>
      </c>
      <c r="BE240" s="165">
        <f>IF(N240="základní",J240,0)</f>
        <v>0</v>
      </c>
      <c r="BF240" s="165">
        <f>IF(N240="snížená",J240,0)</f>
        <v>0</v>
      </c>
      <c r="BG240" s="165">
        <f>IF(N240="zákl. přenesená",J240,0)</f>
        <v>0</v>
      </c>
      <c r="BH240" s="165">
        <f>IF(N240="sníž. přenesená",J240,0)</f>
        <v>0</v>
      </c>
      <c r="BI240" s="165">
        <f>IF(N240="nulová",J240,0)</f>
        <v>0</v>
      </c>
      <c r="BJ240" s="19" t="s">
        <v>80</v>
      </c>
      <c r="BK240" s="165">
        <f>ROUND(I240*H240,2)</f>
        <v>0</v>
      </c>
      <c r="BL240" s="19" t="s">
        <v>159</v>
      </c>
      <c r="BM240" s="164" t="s">
        <v>399</v>
      </c>
    </row>
    <row r="241" spans="1:65" s="15" customFormat="1">
      <c r="B241" s="199"/>
      <c r="D241" s="183" t="s">
        <v>440</v>
      </c>
      <c r="E241" s="200" t="s">
        <v>1</v>
      </c>
      <c r="F241" s="201" t="s">
        <v>991</v>
      </c>
      <c r="H241" s="200" t="s">
        <v>1</v>
      </c>
      <c r="I241" s="202"/>
      <c r="L241" s="199"/>
      <c r="M241" s="203"/>
      <c r="N241" s="204"/>
      <c r="O241" s="204"/>
      <c r="P241" s="204"/>
      <c r="Q241" s="204"/>
      <c r="R241" s="204"/>
      <c r="S241" s="204"/>
      <c r="T241" s="205"/>
      <c r="AT241" s="200" t="s">
        <v>440</v>
      </c>
      <c r="AU241" s="200" t="s">
        <v>82</v>
      </c>
      <c r="AV241" s="15" t="s">
        <v>80</v>
      </c>
      <c r="AW241" s="15" t="s">
        <v>29</v>
      </c>
      <c r="AX241" s="15" t="s">
        <v>72</v>
      </c>
      <c r="AY241" s="200" t="s">
        <v>152</v>
      </c>
    </row>
    <row r="242" spans="1:65" s="13" customFormat="1">
      <c r="B242" s="182"/>
      <c r="D242" s="183" t="s">
        <v>440</v>
      </c>
      <c r="E242" s="184" t="s">
        <v>1</v>
      </c>
      <c r="F242" s="185" t="s">
        <v>992</v>
      </c>
      <c r="H242" s="186">
        <v>784.5</v>
      </c>
      <c r="I242" s="187"/>
      <c r="L242" s="182"/>
      <c r="M242" s="188"/>
      <c r="N242" s="189"/>
      <c r="O242" s="189"/>
      <c r="P242" s="189"/>
      <c r="Q242" s="189"/>
      <c r="R242" s="189"/>
      <c r="S242" s="189"/>
      <c r="T242" s="190"/>
      <c r="AT242" s="184" t="s">
        <v>440</v>
      </c>
      <c r="AU242" s="184" t="s">
        <v>82</v>
      </c>
      <c r="AV242" s="13" t="s">
        <v>82</v>
      </c>
      <c r="AW242" s="13" t="s">
        <v>29</v>
      </c>
      <c r="AX242" s="13" t="s">
        <v>72</v>
      </c>
      <c r="AY242" s="184" t="s">
        <v>152</v>
      </c>
    </row>
    <row r="243" spans="1:65" s="14" customFormat="1">
      <c r="B243" s="191"/>
      <c r="D243" s="183" t="s">
        <v>440</v>
      </c>
      <c r="E243" s="192" t="s">
        <v>1</v>
      </c>
      <c r="F243" s="193" t="s">
        <v>448</v>
      </c>
      <c r="H243" s="194">
        <v>784.5</v>
      </c>
      <c r="I243" s="195"/>
      <c r="L243" s="191"/>
      <c r="M243" s="196"/>
      <c r="N243" s="197"/>
      <c r="O243" s="197"/>
      <c r="P243" s="197"/>
      <c r="Q243" s="197"/>
      <c r="R243" s="197"/>
      <c r="S243" s="197"/>
      <c r="T243" s="198"/>
      <c r="AT243" s="192" t="s">
        <v>440</v>
      </c>
      <c r="AU243" s="192" t="s">
        <v>82</v>
      </c>
      <c r="AV243" s="14" t="s">
        <v>159</v>
      </c>
      <c r="AW243" s="14" t="s">
        <v>29</v>
      </c>
      <c r="AX243" s="14" t="s">
        <v>80</v>
      </c>
      <c r="AY243" s="192" t="s">
        <v>152</v>
      </c>
    </row>
    <row r="244" spans="1:65" s="2" customFormat="1" ht="16.5" customHeight="1">
      <c r="A244" s="34"/>
      <c r="B244" s="151"/>
      <c r="C244" s="152" t="s">
        <v>217</v>
      </c>
      <c r="D244" s="152" t="s">
        <v>155</v>
      </c>
      <c r="E244" s="153" t="s">
        <v>993</v>
      </c>
      <c r="F244" s="154" t="s">
        <v>994</v>
      </c>
      <c r="G244" s="155" t="s">
        <v>158</v>
      </c>
      <c r="H244" s="156">
        <v>40</v>
      </c>
      <c r="I244" s="157"/>
      <c r="J244" s="158">
        <f>ROUND(I244*H244,2)</f>
        <v>0</v>
      </c>
      <c r="K244" s="159"/>
      <c r="L244" s="35"/>
      <c r="M244" s="160" t="s">
        <v>1</v>
      </c>
      <c r="N244" s="161" t="s">
        <v>37</v>
      </c>
      <c r="O244" s="60"/>
      <c r="P244" s="162">
        <f>O244*H244</f>
        <v>0</v>
      </c>
      <c r="Q244" s="162">
        <v>0</v>
      </c>
      <c r="R244" s="162">
        <f>Q244*H244</f>
        <v>0</v>
      </c>
      <c r="S244" s="162">
        <v>0</v>
      </c>
      <c r="T244" s="163">
        <f>S244*H244</f>
        <v>0</v>
      </c>
      <c r="U244" s="34"/>
      <c r="V244" s="34"/>
      <c r="W244" s="34"/>
      <c r="X244" s="34"/>
      <c r="Y244" s="34"/>
      <c r="Z244" s="34"/>
      <c r="AA244" s="34"/>
      <c r="AB244" s="34"/>
      <c r="AC244" s="34"/>
      <c r="AD244" s="34"/>
      <c r="AE244" s="34"/>
      <c r="AR244" s="164" t="s">
        <v>159</v>
      </c>
      <c r="AT244" s="164" t="s">
        <v>155</v>
      </c>
      <c r="AU244" s="164" t="s">
        <v>82</v>
      </c>
      <c r="AY244" s="19" t="s">
        <v>152</v>
      </c>
      <c r="BE244" s="165">
        <f>IF(N244="základní",J244,0)</f>
        <v>0</v>
      </c>
      <c r="BF244" s="165">
        <f>IF(N244="snížená",J244,0)</f>
        <v>0</v>
      </c>
      <c r="BG244" s="165">
        <f>IF(N244="zákl. přenesená",J244,0)</f>
        <v>0</v>
      </c>
      <c r="BH244" s="165">
        <f>IF(N244="sníž. přenesená",J244,0)</f>
        <v>0</v>
      </c>
      <c r="BI244" s="165">
        <f>IF(N244="nulová",J244,0)</f>
        <v>0</v>
      </c>
      <c r="BJ244" s="19" t="s">
        <v>80</v>
      </c>
      <c r="BK244" s="165">
        <f>ROUND(I244*H244,2)</f>
        <v>0</v>
      </c>
      <c r="BL244" s="19" t="s">
        <v>159</v>
      </c>
      <c r="BM244" s="164" t="s">
        <v>280</v>
      </c>
    </row>
    <row r="245" spans="1:65" s="13" customFormat="1">
      <c r="B245" s="182"/>
      <c r="D245" s="183" t="s">
        <v>440</v>
      </c>
      <c r="E245" s="184" t="s">
        <v>1</v>
      </c>
      <c r="F245" s="185" t="s">
        <v>995</v>
      </c>
      <c r="H245" s="186">
        <v>40</v>
      </c>
      <c r="I245" s="187"/>
      <c r="L245" s="182"/>
      <c r="M245" s="188"/>
      <c r="N245" s="189"/>
      <c r="O245" s="189"/>
      <c r="P245" s="189"/>
      <c r="Q245" s="189"/>
      <c r="R245" s="189"/>
      <c r="S245" s="189"/>
      <c r="T245" s="190"/>
      <c r="AT245" s="184" t="s">
        <v>440</v>
      </c>
      <c r="AU245" s="184" t="s">
        <v>82</v>
      </c>
      <c r="AV245" s="13" t="s">
        <v>82</v>
      </c>
      <c r="AW245" s="13" t="s">
        <v>29</v>
      </c>
      <c r="AX245" s="13" t="s">
        <v>72</v>
      </c>
      <c r="AY245" s="184" t="s">
        <v>152</v>
      </c>
    </row>
    <row r="246" spans="1:65" s="14" customFormat="1">
      <c r="B246" s="191"/>
      <c r="D246" s="183" t="s">
        <v>440</v>
      </c>
      <c r="E246" s="192" t="s">
        <v>1</v>
      </c>
      <c r="F246" s="193" t="s">
        <v>448</v>
      </c>
      <c r="H246" s="194">
        <v>40</v>
      </c>
      <c r="I246" s="195"/>
      <c r="L246" s="191"/>
      <c r="M246" s="196"/>
      <c r="N246" s="197"/>
      <c r="O246" s="197"/>
      <c r="P246" s="197"/>
      <c r="Q246" s="197"/>
      <c r="R246" s="197"/>
      <c r="S246" s="197"/>
      <c r="T246" s="198"/>
      <c r="AT246" s="192" t="s">
        <v>440</v>
      </c>
      <c r="AU246" s="192" t="s">
        <v>82</v>
      </c>
      <c r="AV246" s="14" t="s">
        <v>159</v>
      </c>
      <c r="AW246" s="14" t="s">
        <v>29</v>
      </c>
      <c r="AX246" s="14" t="s">
        <v>80</v>
      </c>
      <c r="AY246" s="192" t="s">
        <v>152</v>
      </c>
    </row>
    <row r="247" spans="1:65" s="12" customFormat="1" ht="22.9" customHeight="1">
      <c r="B247" s="138"/>
      <c r="D247" s="139" t="s">
        <v>71</v>
      </c>
      <c r="E247" s="149" t="s">
        <v>996</v>
      </c>
      <c r="F247" s="149" t="s">
        <v>997</v>
      </c>
      <c r="I247" s="141"/>
      <c r="J247" s="150">
        <f>BK247</f>
        <v>0</v>
      </c>
      <c r="L247" s="138"/>
      <c r="M247" s="143"/>
      <c r="N247" s="144"/>
      <c r="O247" s="144"/>
      <c r="P247" s="145">
        <f>SUM(P248:P396)</f>
        <v>0</v>
      </c>
      <c r="Q247" s="144"/>
      <c r="R247" s="145">
        <f>SUM(R248:R396)</f>
        <v>0</v>
      </c>
      <c r="S247" s="144"/>
      <c r="T247" s="146">
        <f>SUM(T248:T396)</f>
        <v>0</v>
      </c>
      <c r="AR247" s="139" t="s">
        <v>80</v>
      </c>
      <c r="AT247" s="147" t="s">
        <v>71</v>
      </c>
      <c r="AU247" s="147" t="s">
        <v>80</v>
      </c>
      <c r="AY247" s="139" t="s">
        <v>152</v>
      </c>
      <c r="BK247" s="148">
        <f>SUM(BK248:BK396)</f>
        <v>0</v>
      </c>
    </row>
    <row r="248" spans="1:65" s="2" customFormat="1" ht="16.5" customHeight="1">
      <c r="A248" s="34"/>
      <c r="B248" s="151"/>
      <c r="C248" s="166" t="s">
        <v>284</v>
      </c>
      <c r="D248" s="166" t="s">
        <v>169</v>
      </c>
      <c r="E248" s="167" t="s">
        <v>998</v>
      </c>
      <c r="F248" s="168" t="s">
        <v>999</v>
      </c>
      <c r="G248" s="169" t="s">
        <v>188</v>
      </c>
      <c r="H248" s="170">
        <v>2</v>
      </c>
      <c r="I248" s="171"/>
      <c r="J248" s="172">
        <f>ROUND(I248*H248,2)</f>
        <v>0</v>
      </c>
      <c r="K248" s="173"/>
      <c r="L248" s="174"/>
      <c r="M248" s="175" t="s">
        <v>1</v>
      </c>
      <c r="N248" s="176" t="s">
        <v>37</v>
      </c>
      <c r="O248" s="60"/>
      <c r="P248" s="162">
        <f>O248*H248</f>
        <v>0</v>
      </c>
      <c r="Q248" s="162">
        <v>0</v>
      </c>
      <c r="R248" s="162">
        <f>Q248*H248</f>
        <v>0</v>
      </c>
      <c r="S248" s="162">
        <v>0</v>
      </c>
      <c r="T248" s="163">
        <f>S248*H248</f>
        <v>0</v>
      </c>
      <c r="U248" s="34"/>
      <c r="V248" s="34"/>
      <c r="W248" s="34"/>
      <c r="X248" s="34"/>
      <c r="Y248" s="34"/>
      <c r="Z248" s="34"/>
      <c r="AA248" s="34"/>
      <c r="AB248" s="34"/>
      <c r="AC248" s="34"/>
      <c r="AD248" s="34"/>
      <c r="AE248" s="34"/>
      <c r="AR248" s="164" t="s">
        <v>168</v>
      </c>
      <c r="AT248" s="164" t="s">
        <v>169</v>
      </c>
      <c r="AU248" s="164" t="s">
        <v>82</v>
      </c>
      <c r="AY248" s="19" t="s">
        <v>152</v>
      </c>
      <c r="BE248" s="165">
        <f>IF(N248="základní",J248,0)</f>
        <v>0</v>
      </c>
      <c r="BF248" s="165">
        <f>IF(N248="snížená",J248,0)</f>
        <v>0</v>
      </c>
      <c r="BG248" s="165">
        <f>IF(N248="zákl. přenesená",J248,0)</f>
        <v>0</v>
      </c>
      <c r="BH248" s="165">
        <f>IF(N248="sníž. přenesená",J248,0)</f>
        <v>0</v>
      </c>
      <c r="BI248" s="165">
        <f>IF(N248="nulová",J248,0)</f>
        <v>0</v>
      </c>
      <c r="BJ248" s="19" t="s">
        <v>80</v>
      </c>
      <c r="BK248" s="165">
        <f>ROUND(I248*H248,2)</f>
        <v>0</v>
      </c>
      <c r="BL248" s="19" t="s">
        <v>159</v>
      </c>
      <c r="BM248" s="164" t="s">
        <v>283</v>
      </c>
    </row>
    <row r="249" spans="1:65" s="2" customFormat="1" ht="16.5" customHeight="1">
      <c r="A249" s="34"/>
      <c r="B249" s="151"/>
      <c r="C249" s="166" t="s">
        <v>221</v>
      </c>
      <c r="D249" s="166" t="s">
        <v>169</v>
      </c>
      <c r="E249" s="167" t="s">
        <v>1000</v>
      </c>
      <c r="F249" s="168" t="s">
        <v>1001</v>
      </c>
      <c r="G249" s="169" t="s">
        <v>188</v>
      </c>
      <c r="H249" s="170">
        <v>20</v>
      </c>
      <c r="I249" s="171"/>
      <c r="J249" s="172">
        <f>ROUND(I249*H249,2)</f>
        <v>0</v>
      </c>
      <c r="K249" s="173"/>
      <c r="L249" s="174"/>
      <c r="M249" s="175" t="s">
        <v>1</v>
      </c>
      <c r="N249" s="176" t="s">
        <v>37</v>
      </c>
      <c r="O249" s="60"/>
      <c r="P249" s="162">
        <f>O249*H249</f>
        <v>0</v>
      </c>
      <c r="Q249" s="162">
        <v>0</v>
      </c>
      <c r="R249" s="162">
        <f>Q249*H249</f>
        <v>0</v>
      </c>
      <c r="S249" s="162">
        <v>0</v>
      </c>
      <c r="T249" s="163">
        <f>S249*H249</f>
        <v>0</v>
      </c>
      <c r="U249" s="34"/>
      <c r="V249" s="34"/>
      <c r="W249" s="34"/>
      <c r="X249" s="34"/>
      <c r="Y249" s="34"/>
      <c r="Z249" s="34"/>
      <c r="AA249" s="34"/>
      <c r="AB249" s="34"/>
      <c r="AC249" s="34"/>
      <c r="AD249" s="34"/>
      <c r="AE249" s="34"/>
      <c r="AR249" s="164" t="s">
        <v>168</v>
      </c>
      <c r="AT249" s="164" t="s">
        <v>169</v>
      </c>
      <c r="AU249" s="164" t="s">
        <v>82</v>
      </c>
      <c r="AY249" s="19" t="s">
        <v>152</v>
      </c>
      <c r="BE249" s="165">
        <f>IF(N249="základní",J249,0)</f>
        <v>0</v>
      </c>
      <c r="BF249" s="165">
        <f>IF(N249="snížená",J249,0)</f>
        <v>0</v>
      </c>
      <c r="BG249" s="165">
        <f>IF(N249="zákl. přenesená",J249,0)</f>
        <v>0</v>
      </c>
      <c r="BH249" s="165">
        <f>IF(N249="sníž. přenesená",J249,0)</f>
        <v>0</v>
      </c>
      <c r="BI249" s="165">
        <f>IF(N249="nulová",J249,0)</f>
        <v>0</v>
      </c>
      <c r="BJ249" s="19" t="s">
        <v>80</v>
      </c>
      <c r="BK249" s="165">
        <f>ROUND(I249*H249,2)</f>
        <v>0</v>
      </c>
      <c r="BL249" s="19" t="s">
        <v>159</v>
      </c>
      <c r="BM249" s="164" t="s">
        <v>287</v>
      </c>
    </row>
    <row r="250" spans="1:65" s="2" customFormat="1" ht="16.5" customHeight="1">
      <c r="A250" s="34"/>
      <c r="B250" s="151"/>
      <c r="C250" s="166" t="s">
        <v>291</v>
      </c>
      <c r="D250" s="166" t="s">
        <v>169</v>
      </c>
      <c r="E250" s="167" t="s">
        <v>1002</v>
      </c>
      <c r="F250" s="168" t="s">
        <v>1003</v>
      </c>
      <c r="G250" s="169" t="s">
        <v>1004</v>
      </c>
      <c r="H250" s="170">
        <v>1</v>
      </c>
      <c r="I250" s="171"/>
      <c r="J250" s="172">
        <f>ROUND(I250*H250,2)</f>
        <v>0</v>
      </c>
      <c r="K250" s="173"/>
      <c r="L250" s="174"/>
      <c r="M250" s="175" t="s">
        <v>1</v>
      </c>
      <c r="N250" s="176" t="s">
        <v>37</v>
      </c>
      <c r="O250" s="60"/>
      <c r="P250" s="162">
        <f>O250*H250</f>
        <v>0</v>
      </c>
      <c r="Q250" s="162">
        <v>0</v>
      </c>
      <c r="R250" s="162">
        <f>Q250*H250</f>
        <v>0</v>
      </c>
      <c r="S250" s="162">
        <v>0</v>
      </c>
      <c r="T250" s="163">
        <f>S250*H250</f>
        <v>0</v>
      </c>
      <c r="U250" s="34"/>
      <c r="V250" s="34"/>
      <c r="W250" s="34"/>
      <c r="X250" s="34"/>
      <c r="Y250" s="34"/>
      <c r="Z250" s="34"/>
      <c r="AA250" s="34"/>
      <c r="AB250" s="34"/>
      <c r="AC250" s="34"/>
      <c r="AD250" s="34"/>
      <c r="AE250" s="34"/>
      <c r="AR250" s="164" t="s">
        <v>168</v>
      </c>
      <c r="AT250" s="164" t="s">
        <v>169</v>
      </c>
      <c r="AU250" s="164" t="s">
        <v>82</v>
      </c>
      <c r="AY250" s="19" t="s">
        <v>152</v>
      </c>
      <c r="BE250" s="165">
        <f>IF(N250="základní",J250,0)</f>
        <v>0</v>
      </c>
      <c r="BF250" s="165">
        <f>IF(N250="snížená",J250,0)</f>
        <v>0</v>
      </c>
      <c r="BG250" s="165">
        <f>IF(N250="zákl. přenesená",J250,0)</f>
        <v>0</v>
      </c>
      <c r="BH250" s="165">
        <f>IF(N250="sníž. přenesená",J250,0)</f>
        <v>0</v>
      </c>
      <c r="BI250" s="165">
        <f>IF(N250="nulová",J250,0)</f>
        <v>0</v>
      </c>
      <c r="BJ250" s="19" t="s">
        <v>80</v>
      </c>
      <c r="BK250" s="165">
        <f>ROUND(I250*H250,2)</f>
        <v>0</v>
      </c>
      <c r="BL250" s="19" t="s">
        <v>159</v>
      </c>
      <c r="BM250" s="164" t="s">
        <v>290</v>
      </c>
    </row>
    <row r="251" spans="1:65" s="2" customFormat="1" ht="16.5" customHeight="1">
      <c r="A251" s="34"/>
      <c r="B251" s="151"/>
      <c r="C251" s="166" t="s">
        <v>224</v>
      </c>
      <c r="D251" s="166" t="s">
        <v>169</v>
      </c>
      <c r="E251" s="167" t="s">
        <v>1005</v>
      </c>
      <c r="F251" s="168" t="s">
        <v>1006</v>
      </c>
      <c r="G251" s="169" t="s">
        <v>424</v>
      </c>
      <c r="H251" s="170">
        <v>37.984999999999999</v>
      </c>
      <c r="I251" s="171"/>
      <c r="J251" s="172">
        <f>ROUND(I251*H251,2)</f>
        <v>0</v>
      </c>
      <c r="K251" s="173"/>
      <c r="L251" s="174"/>
      <c r="M251" s="175" t="s">
        <v>1</v>
      </c>
      <c r="N251" s="176" t="s">
        <v>37</v>
      </c>
      <c r="O251" s="60"/>
      <c r="P251" s="162">
        <f>O251*H251</f>
        <v>0</v>
      </c>
      <c r="Q251" s="162">
        <v>0</v>
      </c>
      <c r="R251" s="162">
        <f>Q251*H251</f>
        <v>0</v>
      </c>
      <c r="S251" s="162">
        <v>0</v>
      </c>
      <c r="T251" s="163">
        <f>S251*H251</f>
        <v>0</v>
      </c>
      <c r="U251" s="34"/>
      <c r="V251" s="34"/>
      <c r="W251" s="34"/>
      <c r="X251" s="34"/>
      <c r="Y251" s="34"/>
      <c r="Z251" s="34"/>
      <c r="AA251" s="34"/>
      <c r="AB251" s="34"/>
      <c r="AC251" s="34"/>
      <c r="AD251" s="34"/>
      <c r="AE251" s="34"/>
      <c r="AR251" s="164" t="s">
        <v>168</v>
      </c>
      <c r="AT251" s="164" t="s">
        <v>169</v>
      </c>
      <c r="AU251" s="164" t="s">
        <v>82</v>
      </c>
      <c r="AY251" s="19" t="s">
        <v>152</v>
      </c>
      <c r="BE251" s="165">
        <f>IF(N251="základní",J251,0)</f>
        <v>0</v>
      </c>
      <c r="BF251" s="165">
        <f>IF(N251="snížená",J251,0)</f>
        <v>0</v>
      </c>
      <c r="BG251" s="165">
        <f>IF(N251="zákl. přenesená",J251,0)</f>
        <v>0</v>
      </c>
      <c r="BH251" s="165">
        <f>IF(N251="sníž. přenesená",J251,0)</f>
        <v>0</v>
      </c>
      <c r="BI251" s="165">
        <f>IF(N251="nulová",J251,0)</f>
        <v>0</v>
      </c>
      <c r="BJ251" s="19" t="s">
        <v>80</v>
      </c>
      <c r="BK251" s="165">
        <f>ROUND(I251*H251,2)</f>
        <v>0</v>
      </c>
      <c r="BL251" s="19" t="s">
        <v>159</v>
      </c>
      <c r="BM251" s="164" t="s">
        <v>294</v>
      </c>
    </row>
    <row r="252" spans="1:65" s="15" customFormat="1">
      <c r="B252" s="199"/>
      <c r="D252" s="183" t="s">
        <v>440</v>
      </c>
      <c r="E252" s="200" t="s">
        <v>1</v>
      </c>
      <c r="F252" s="201" t="s">
        <v>1007</v>
      </c>
      <c r="H252" s="200" t="s">
        <v>1</v>
      </c>
      <c r="I252" s="202"/>
      <c r="L252" s="199"/>
      <c r="M252" s="203"/>
      <c r="N252" s="204"/>
      <c r="O252" s="204"/>
      <c r="P252" s="204"/>
      <c r="Q252" s="204"/>
      <c r="R252" s="204"/>
      <c r="S252" s="204"/>
      <c r="T252" s="205"/>
      <c r="AT252" s="200" t="s">
        <v>440</v>
      </c>
      <c r="AU252" s="200" t="s">
        <v>82</v>
      </c>
      <c r="AV252" s="15" t="s">
        <v>80</v>
      </c>
      <c r="AW252" s="15" t="s">
        <v>29</v>
      </c>
      <c r="AX252" s="15" t="s">
        <v>72</v>
      </c>
      <c r="AY252" s="200" t="s">
        <v>152</v>
      </c>
    </row>
    <row r="253" spans="1:65" s="13" customFormat="1">
      <c r="B253" s="182"/>
      <c r="D253" s="183" t="s">
        <v>440</v>
      </c>
      <c r="E253" s="184" t="s">
        <v>1</v>
      </c>
      <c r="F253" s="185" t="s">
        <v>1008</v>
      </c>
      <c r="H253" s="186">
        <v>37.984999999999999</v>
      </c>
      <c r="I253" s="187"/>
      <c r="L253" s="182"/>
      <c r="M253" s="188"/>
      <c r="N253" s="189"/>
      <c r="O253" s="189"/>
      <c r="P253" s="189"/>
      <c r="Q253" s="189"/>
      <c r="R253" s="189"/>
      <c r="S253" s="189"/>
      <c r="T253" s="190"/>
      <c r="AT253" s="184" t="s">
        <v>440</v>
      </c>
      <c r="AU253" s="184" t="s">
        <v>82</v>
      </c>
      <c r="AV253" s="13" t="s">
        <v>82</v>
      </c>
      <c r="AW253" s="13" t="s">
        <v>29</v>
      </c>
      <c r="AX253" s="13" t="s">
        <v>72</v>
      </c>
      <c r="AY253" s="184" t="s">
        <v>152</v>
      </c>
    </row>
    <row r="254" spans="1:65" s="14" customFormat="1">
      <c r="B254" s="191"/>
      <c r="D254" s="183" t="s">
        <v>440</v>
      </c>
      <c r="E254" s="192" t="s">
        <v>1</v>
      </c>
      <c r="F254" s="193" t="s">
        <v>448</v>
      </c>
      <c r="H254" s="194">
        <v>37.984999999999999</v>
      </c>
      <c r="I254" s="195"/>
      <c r="L254" s="191"/>
      <c r="M254" s="196"/>
      <c r="N254" s="197"/>
      <c r="O254" s="197"/>
      <c r="P254" s="197"/>
      <c r="Q254" s="197"/>
      <c r="R254" s="197"/>
      <c r="S254" s="197"/>
      <c r="T254" s="198"/>
      <c r="AT254" s="192" t="s">
        <v>440</v>
      </c>
      <c r="AU254" s="192" t="s">
        <v>82</v>
      </c>
      <c r="AV254" s="14" t="s">
        <v>159</v>
      </c>
      <c r="AW254" s="14" t="s">
        <v>29</v>
      </c>
      <c r="AX254" s="14" t="s">
        <v>80</v>
      </c>
      <c r="AY254" s="192" t="s">
        <v>152</v>
      </c>
    </row>
    <row r="255" spans="1:65" s="2" customFormat="1" ht="16.5" customHeight="1">
      <c r="A255" s="34"/>
      <c r="B255" s="151"/>
      <c r="C255" s="166" t="s">
        <v>298</v>
      </c>
      <c r="D255" s="166" t="s">
        <v>169</v>
      </c>
      <c r="E255" s="167" t="s">
        <v>850</v>
      </c>
      <c r="F255" s="168" t="s">
        <v>851</v>
      </c>
      <c r="G255" s="169" t="s">
        <v>424</v>
      </c>
      <c r="H255" s="170">
        <v>348.55399999999997</v>
      </c>
      <c r="I255" s="171"/>
      <c r="J255" s="172">
        <f>ROUND(I255*H255,2)</f>
        <v>0</v>
      </c>
      <c r="K255" s="173"/>
      <c r="L255" s="174"/>
      <c r="M255" s="175" t="s">
        <v>1</v>
      </c>
      <c r="N255" s="176" t="s">
        <v>37</v>
      </c>
      <c r="O255" s="60"/>
      <c r="P255" s="162">
        <f>O255*H255</f>
        <v>0</v>
      </c>
      <c r="Q255" s="162">
        <v>0</v>
      </c>
      <c r="R255" s="162">
        <f>Q255*H255</f>
        <v>0</v>
      </c>
      <c r="S255" s="162">
        <v>0</v>
      </c>
      <c r="T255" s="163">
        <f>S255*H255</f>
        <v>0</v>
      </c>
      <c r="U255" s="34"/>
      <c r="V255" s="34"/>
      <c r="W255" s="34"/>
      <c r="X255" s="34"/>
      <c r="Y255" s="34"/>
      <c r="Z255" s="34"/>
      <c r="AA255" s="34"/>
      <c r="AB255" s="34"/>
      <c r="AC255" s="34"/>
      <c r="AD255" s="34"/>
      <c r="AE255" s="34"/>
      <c r="AR255" s="164" t="s">
        <v>168</v>
      </c>
      <c r="AT255" s="164" t="s">
        <v>169</v>
      </c>
      <c r="AU255" s="164" t="s">
        <v>82</v>
      </c>
      <c r="AY255" s="19" t="s">
        <v>152</v>
      </c>
      <c r="BE255" s="165">
        <f>IF(N255="základní",J255,0)</f>
        <v>0</v>
      </c>
      <c r="BF255" s="165">
        <f>IF(N255="snížená",J255,0)</f>
        <v>0</v>
      </c>
      <c r="BG255" s="165">
        <f>IF(N255="zákl. přenesená",J255,0)</f>
        <v>0</v>
      </c>
      <c r="BH255" s="165">
        <f>IF(N255="sníž. přenesená",J255,0)</f>
        <v>0</v>
      </c>
      <c r="BI255" s="165">
        <f>IF(N255="nulová",J255,0)</f>
        <v>0</v>
      </c>
      <c r="BJ255" s="19" t="s">
        <v>80</v>
      </c>
      <c r="BK255" s="165">
        <f>ROUND(I255*H255,2)</f>
        <v>0</v>
      </c>
      <c r="BL255" s="19" t="s">
        <v>159</v>
      </c>
      <c r="BM255" s="164" t="s">
        <v>297</v>
      </c>
    </row>
    <row r="256" spans="1:65" s="15" customFormat="1">
      <c r="B256" s="199"/>
      <c r="D256" s="183" t="s">
        <v>440</v>
      </c>
      <c r="E256" s="200" t="s">
        <v>1</v>
      </c>
      <c r="F256" s="201" t="s">
        <v>1009</v>
      </c>
      <c r="H256" s="200" t="s">
        <v>1</v>
      </c>
      <c r="I256" s="202"/>
      <c r="L256" s="199"/>
      <c r="M256" s="203"/>
      <c r="N256" s="204"/>
      <c r="O256" s="204"/>
      <c r="P256" s="204"/>
      <c r="Q256" s="204"/>
      <c r="R256" s="204"/>
      <c r="S256" s="204"/>
      <c r="T256" s="205"/>
      <c r="AT256" s="200" t="s">
        <v>440</v>
      </c>
      <c r="AU256" s="200" t="s">
        <v>82</v>
      </c>
      <c r="AV256" s="15" t="s">
        <v>80</v>
      </c>
      <c r="AW256" s="15" t="s">
        <v>29</v>
      </c>
      <c r="AX256" s="15" t="s">
        <v>72</v>
      </c>
      <c r="AY256" s="200" t="s">
        <v>152</v>
      </c>
    </row>
    <row r="257" spans="1:65" s="13" customFormat="1">
      <c r="B257" s="182"/>
      <c r="D257" s="183" t="s">
        <v>440</v>
      </c>
      <c r="E257" s="184" t="s">
        <v>1</v>
      </c>
      <c r="F257" s="185" t="s">
        <v>1010</v>
      </c>
      <c r="H257" s="186">
        <v>189.92599999999999</v>
      </c>
      <c r="I257" s="187"/>
      <c r="L257" s="182"/>
      <c r="M257" s="188"/>
      <c r="N257" s="189"/>
      <c r="O257" s="189"/>
      <c r="P257" s="189"/>
      <c r="Q257" s="189"/>
      <c r="R257" s="189"/>
      <c r="S257" s="189"/>
      <c r="T257" s="190"/>
      <c r="AT257" s="184" t="s">
        <v>440</v>
      </c>
      <c r="AU257" s="184" t="s">
        <v>82</v>
      </c>
      <c r="AV257" s="13" t="s">
        <v>82</v>
      </c>
      <c r="AW257" s="13" t="s">
        <v>29</v>
      </c>
      <c r="AX257" s="13" t="s">
        <v>72</v>
      </c>
      <c r="AY257" s="184" t="s">
        <v>152</v>
      </c>
    </row>
    <row r="258" spans="1:65" s="15" customFormat="1">
      <c r="B258" s="199"/>
      <c r="D258" s="183" t="s">
        <v>440</v>
      </c>
      <c r="E258" s="200" t="s">
        <v>1</v>
      </c>
      <c r="F258" s="201" t="s">
        <v>1011</v>
      </c>
      <c r="H258" s="200" t="s">
        <v>1</v>
      </c>
      <c r="I258" s="202"/>
      <c r="L258" s="199"/>
      <c r="M258" s="203"/>
      <c r="N258" s="204"/>
      <c r="O258" s="204"/>
      <c r="P258" s="204"/>
      <c r="Q258" s="204"/>
      <c r="R258" s="204"/>
      <c r="S258" s="204"/>
      <c r="T258" s="205"/>
      <c r="AT258" s="200" t="s">
        <v>440</v>
      </c>
      <c r="AU258" s="200" t="s">
        <v>82</v>
      </c>
      <c r="AV258" s="15" t="s">
        <v>80</v>
      </c>
      <c r="AW258" s="15" t="s">
        <v>29</v>
      </c>
      <c r="AX258" s="15" t="s">
        <v>72</v>
      </c>
      <c r="AY258" s="200" t="s">
        <v>152</v>
      </c>
    </row>
    <row r="259" spans="1:65" s="13" customFormat="1">
      <c r="B259" s="182"/>
      <c r="D259" s="183" t="s">
        <v>440</v>
      </c>
      <c r="E259" s="184" t="s">
        <v>1</v>
      </c>
      <c r="F259" s="185" t="s">
        <v>1012</v>
      </c>
      <c r="H259" s="186">
        <v>155.001</v>
      </c>
      <c r="I259" s="187"/>
      <c r="L259" s="182"/>
      <c r="M259" s="188"/>
      <c r="N259" s="189"/>
      <c r="O259" s="189"/>
      <c r="P259" s="189"/>
      <c r="Q259" s="189"/>
      <c r="R259" s="189"/>
      <c r="S259" s="189"/>
      <c r="T259" s="190"/>
      <c r="AT259" s="184" t="s">
        <v>440</v>
      </c>
      <c r="AU259" s="184" t="s">
        <v>82</v>
      </c>
      <c r="AV259" s="13" t="s">
        <v>82</v>
      </c>
      <c r="AW259" s="13" t="s">
        <v>29</v>
      </c>
      <c r="AX259" s="13" t="s">
        <v>72</v>
      </c>
      <c r="AY259" s="184" t="s">
        <v>152</v>
      </c>
    </row>
    <row r="260" spans="1:65" s="15" customFormat="1">
      <c r="B260" s="199"/>
      <c r="D260" s="183" t="s">
        <v>440</v>
      </c>
      <c r="E260" s="200" t="s">
        <v>1</v>
      </c>
      <c r="F260" s="201" t="s">
        <v>1013</v>
      </c>
      <c r="H260" s="200" t="s">
        <v>1</v>
      </c>
      <c r="I260" s="202"/>
      <c r="L260" s="199"/>
      <c r="M260" s="203"/>
      <c r="N260" s="204"/>
      <c r="O260" s="204"/>
      <c r="P260" s="204"/>
      <c r="Q260" s="204"/>
      <c r="R260" s="204"/>
      <c r="S260" s="204"/>
      <c r="T260" s="205"/>
      <c r="AT260" s="200" t="s">
        <v>440</v>
      </c>
      <c r="AU260" s="200" t="s">
        <v>82</v>
      </c>
      <c r="AV260" s="15" t="s">
        <v>80</v>
      </c>
      <c r="AW260" s="15" t="s">
        <v>29</v>
      </c>
      <c r="AX260" s="15" t="s">
        <v>72</v>
      </c>
      <c r="AY260" s="200" t="s">
        <v>152</v>
      </c>
    </row>
    <row r="261" spans="1:65" s="13" customFormat="1">
      <c r="B261" s="182"/>
      <c r="D261" s="183" t="s">
        <v>440</v>
      </c>
      <c r="E261" s="184" t="s">
        <v>1</v>
      </c>
      <c r="F261" s="185" t="s">
        <v>1014</v>
      </c>
      <c r="H261" s="186">
        <v>3.6269999999999998</v>
      </c>
      <c r="I261" s="187"/>
      <c r="L261" s="182"/>
      <c r="M261" s="188"/>
      <c r="N261" s="189"/>
      <c r="O261" s="189"/>
      <c r="P261" s="189"/>
      <c r="Q261" s="189"/>
      <c r="R261" s="189"/>
      <c r="S261" s="189"/>
      <c r="T261" s="190"/>
      <c r="AT261" s="184" t="s">
        <v>440</v>
      </c>
      <c r="AU261" s="184" t="s">
        <v>82</v>
      </c>
      <c r="AV261" s="13" t="s">
        <v>82</v>
      </c>
      <c r="AW261" s="13" t="s">
        <v>29</v>
      </c>
      <c r="AX261" s="13" t="s">
        <v>72</v>
      </c>
      <c r="AY261" s="184" t="s">
        <v>152</v>
      </c>
    </row>
    <row r="262" spans="1:65" s="14" customFormat="1">
      <c r="B262" s="191"/>
      <c r="D262" s="183" t="s">
        <v>440</v>
      </c>
      <c r="E262" s="192" t="s">
        <v>1</v>
      </c>
      <c r="F262" s="193" t="s">
        <v>448</v>
      </c>
      <c r="H262" s="194">
        <v>348.55400000000003</v>
      </c>
      <c r="I262" s="195"/>
      <c r="L262" s="191"/>
      <c r="M262" s="196"/>
      <c r="N262" s="197"/>
      <c r="O262" s="197"/>
      <c r="P262" s="197"/>
      <c r="Q262" s="197"/>
      <c r="R262" s="197"/>
      <c r="S262" s="197"/>
      <c r="T262" s="198"/>
      <c r="AT262" s="192" t="s">
        <v>440</v>
      </c>
      <c r="AU262" s="192" t="s">
        <v>82</v>
      </c>
      <c r="AV262" s="14" t="s">
        <v>159</v>
      </c>
      <c r="AW262" s="14" t="s">
        <v>29</v>
      </c>
      <c r="AX262" s="14" t="s">
        <v>80</v>
      </c>
      <c r="AY262" s="192" t="s">
        <v>152</v>
      </c>
    </row>
    <row r="263" spans="1:65" s="2" customFormat="1" ht="16.5" customHeight="1">
      <c r="A263" s="34"/>
      <c r="B263" s="151"/>
      <c r="C263" s="166" t="s">
        <v>229</v>
      </c>
      <c r="D263" s="166" t="s">
        <v>169</v>
      </c>
      <c r="E263" s="167" t="s">
        <v>1015</v>
      </c>
      <c r="F263" s="168" t="s">
        <v>1016</v>
      </c>
      <c r="G263" s="169" t="s">
        <v>456</v>
      </c>
      <c r="H263" s="170">
        <v>12.754</v>
      </c>
      <c r="I263" s="171"/>
      <c r="J263" s="172">
        <f>ROUND(I263*H263,2)</f>
        <v>0</v>
      </c>
      <c r="K263" s="173"/>
      <c r="L263" s="174"/>
      <c r="M263" s="175" t="s">
        <v>1</v>
      </c>
      <c r="N263" s="176" t="s">
        <v>37</v>
      </c>
      <c r="O263" s="60"/>
      <c r="P263" s="162">
        <f>O263*H263</f>
        <v>0</v>
      </c>
      <c r="Q263" s="162">
        <v>0</v>
      </c>
      <c r="R263" s="162">
        <f>Q263*H263</f>
        <v>0</v>
      </c>
      <c r="S263" s="162">
        <v>0</v>
      </c>
      <c r="T263" s="163">
        <f>S263*H263</f>
        <v>0</v>
      </c>
      <c r="U263" s="34"/>
      <c r="V263" s="34"/>
      <c r="W263" s="34"/>
      <c r="X263" s="34"/>
      <c r="Y263" s="34"/>
      <c r="Z263" s="34"/>
      <c r="AA263" s="34"/>
      <c r="AB263" s="34"/>
      <c r="AC263" s="34"/>
      <c r="AD263" s="34"/>
      <c r="AE263" s="34"/>
      <c r="AR263" s="164" t="s">
        <v>168</v>
      </c>
      <c r="AT263" s="164" t="s">
        <v>169</v>
      </c>
      <c r="AU263" s="164" t="s">
        <v>82</v>
      </c>
      <c r="AY263" s="19" t="s">
        <v>152</v>
      </c>
      <c r="BE263" s="165">
        <f>IF(N263="základní",J263,0)</f>
        <v>0</v>
      </c>
      <c r="BF263" s="165">
        <f>IF(N263="snížená",J263,0)</f>
        <v>0</v>
      </c>
      <c r="BG263" s="165">
        <f>IF(N263="zákl. přenesená",J263,0)</f>
        <v>0</v>
      </c>
      <c r="BH263" s="165">
        <f>IF(N263="sníž. přenesená",J263,0)</f>
        <v>0</v>
      </c>
      <c r="BI263" s="165">
        <f>IF(N263="nulová",J263,0)</f>
        <v>0</v>
      </c>
      <c r="BJ263" s="19" t="s">
        <v>80</v>
      </c>
      <c r="BK263" s="165">
        <f>ROUND(I263*H263,2)</f>
        <v>0</v>
      </c>
      <c r="BL263" s="19" t="s">
        <v>159</v>
      </c>
      <c r="BM263" s="164" t="s">
        <v>301</v>
      </c>
    </row>
    <row r="264" spans="1:65" s="15" customFormat="1">
      <c r="B264" s="199"/>
      <c r="D264" s="183" t="s">
        <v>440</v>
      </c>
      <c r="E264" s="200" t="s">
        <v>1</v>
      </c>
      <c r="F264" s="201" t="s">
        <v>1017</v>
      </c>
      <c r="H264" s="200" t="s">
        <v>1</v>
      </c>
      <c r="I264" s="202"/>
      <c r="L264" s="199"/>
      <c r="M264" s="203"/>
      <c r="N264" s="204"/>
      <c r="O264" s="204"/>
      <c r="P264" s="204"/>
      <c r="Q264" s="204"/>
      <c r="R264" s="204"/>
      <c r="S264" s="204"/>
      <c r="T264" s="205"/>
      <c r="AT264" s="200" t="s">
        <v>440</v>
      </c>
      <c r="AU264" s="200" t="s">
        <v>82</v>
      </c>
      <c r="AV264" s="15" t="s">
        <v>80</v>
      </c>
      <c r="AW264" s="15" t="s">
        <v>29</v>
      </c>
      <c r="AX264" s="15" t="s">
        <v>72</v>
      </c>
      <c r="AY264" s="200" t="s">
        <v>152</v>
      </c>
    </row>
    <row r="265" spans="1:65" s="13" customFormat="1">
      <c r="B265" s="182"/>
      <c r="D265" s="183" t="s">
        <v>440</v>
      </c>
      <c r="E265" s="184" t="s">
        <v>1</v>
      </c>
      <c r="F265" s="185" t="s">
        <v>1018</v>
      </c>
      <c r="H265" s="186">
        <v>8.82</v>
      </c>
      <c r="I265" s="187"/>
      <c r="L265" s="182"/>
      <c r="M265" s="188"/>
      <c r="N265" s="189"/>
      <c r="O265" s="189"/>
      <c r="P265" s="189"/>
      <c r="Q265" s="189"/>
      <c r="R265" s="189"/>
      <c r="S265" s="189"/>
      <c r="T265" s="190"/>
      <c r="AT265" s="184" t="s">
        <v>440</v>
      </c>
      <c r="AU265" s="184" t="s">
        <v>82</v>
      </c>
      <c r="AV265" s="13" t="s">
        <v>82</v>
      </c>
      <c r="AW265" s="13" t="s">
        <v>29</v>
      </c>
      <c r="AX265" s="13" t="s">
        <v>72</v>
      </c>
      <c r="AY265" s="184" t="s">
        <v>152</v>
      </c>
    </row>
    <row r="266" spans="1:65" s="13" customFormat="1">
      <c r="B266" s="182"/>
      <c r="D266" s="183" t="s">
        <v>440</v>
      </c>
      <c r="E266" s="184" t="s">
        <v>1</v>
      </c>
      <c r="F266" s="185" t="s">
        <v>1019</v>
      </c>
      <c r="H266" s="186">
        <v>0.115</v>
      </c>
      <c r="I266" s="187"/>
      <c r="L266" s="182"/>
      <c r="M266" s="188"/>
      <c r="N266" s="189"/>
      <c r="O266" s="189"/>
      <c r="P266" s="189"/>
      <c r="Q266" s="189"/>
      <c r="R266" s="189"/>
      <c r="S266" s="189"/>
      <c r="T266" s="190"/>
      <c r="AT266" s="184" t="s">
        <v>440</v>
      </c>
      <c r="AU266" s="184" t="s">
        <v>82</v>
      </c>
      <c r="AV266" s="13" t="s">
        <v>82</v>
      </c>
      <c r="AW266" s="13" t="s">
        <v>29</v>
      </c>
      <c r="AX266" s="13" t="s">
        <v>72</v>
      </c>
      <c r="AY266" s="184" t="s">
        <v>152</v>
      </c>
    </row>
    <row r="267" spans="1:65" s="13" customFormat="1">
      <c r="B267" s="182"/>
      <c r="D267" s="183" t="s">
        <v>440</v>
      </c>
      <c r="E267" s="184" t="s">
        <v>1</v>
      </c>
      <c r="F267" s="185" t="s">
        <v>1020</v>
      </c>
      <c r="H267" s="186">
        <v>0.21099999999999999</v>
      </c>
      <c r="I267" s="187"/>
      <c r="L267" s="182"/>
      <c r="M267" s="188"/>
      <c r="N267" s="189"/>
      <c r="O267" s="189"/>
      <c r="P267" s="189"/>
      <c r="Q267" s="189"/>
      <c r="R267" s="189"/>
      <c r="S267" s="189"/>
      <c r="T267" s="190"/>
      <c r="AT267" s="184" t="s">
        <v>440</v>
      </c>
      <c r="AU267" s="184" t="s">
        <v>82</v>
      </c>
      <c r="AV267" s="13" t="s">
        <v>82</v>
      </c>
      <c r="AW267" s="13" t="s">
        <v>29</v>
      </c>
      <c r="AX267" s="13" t="s">
        <v>72</v>
      </c>
      <c r="AY267" s="184" t="s">
        <v>152</v>
      </c>
    </row>
    <row r="268" spans="1:65" s="13" customFormat="1">
      <c r="B268" s="182"/>
      <c r="D268" s="183" t="s">
        <v>440</v>
      </c>
      <c r="E268" s="184" t="s">
        <v>1</v>
      </c>
      <c r="F268" s="185" t="s">
        <v>1021</v>
      </c>
      <c r="H268" s="186">
        <v>0.17299999999999999</v>
      </c>
      <c r="I268" s="187"/>
      <c r="L268" s="182"/>
      <c r="M268" s="188"/>
      <c r="N268" s="189"/>
      <c r="O268" s="189"/>
      <c r="P268" s="189"/>
      <c r="Q268" s="189"/>
      <c r="R268" s="189"/>
      <c r="S268" s="189"/>
      <c r="T268" s="190"/>
      <c r="AT268" s="184" t="s">
        <v>440</v>
      </c>
      <c r="AU268" s="184" t="s">
        <v>82</v>
      </c>
      <c r="AV268" s="13" t="s">
        <v>82</v>
      </c>
      <c r="AW268" s="13" t="s">
        <v>29</v>
      </c>
      <c r="AX268" s="13" t="s">
        <v>72</v>
      </c>
      <c r="AY268" s="184" t="s">
        <v>152</v>
      </c>
    </row>
    <row r="269" spans="1:65" s="13" customFormat="1">
      <c r="B269" s="182"/>
      <c r="D269" s="183" t="s">
        <v>440</v>
      </c>
      <c r="E269" s="184" t="s">
        <v>1</v>
      </c>
      <c r="F269" s="185" t="s">
        <v>1022</v>
      </c>
      <c r="H269" s="186">
        <v>1.496</v>
      </c>
      <c r="I269" s="187"/>
      <c r="L269" s="182"/>
      <c r="M269" s="188"/>
      <c r="N269" s="189"/>
      <c r="O269" s="189"/>
      <c r="P269" s="189"/>
      <c r="Q269" s="189"/>
      <c r="R269" s="189"/>
      <c r="S269" s="189"/>
      <c r="T269" s="190"/>
      <c r="AT269" s="184" t="s">
        <v>440</v>
      </c>
      <c r="AU269" s="184" t="s">
        <v>82</v>
      </c>
      <c r="AV269" s="13" t="s">
        <v>82</v>
      </c>
      <c r="AW269" s="13" t="s">
        <v>29</v>
      </c>
      <c r="AX269" s="13" t="s">
        <v>72</v>
      </c>
      <c r="AY269" s="184" t="s">
        <v>152</v>
      </c>
    </row>
    <row r="270" spans="1:65" s="13" customFormat="1">
      <c r="B270" s="182"/>
      <c r="D270" s="183" t="s">
        <v>440</v>
      </c>
      <c r="E270" s="184" t="s">
        <v>1</v>
      </c>
      <c r="F270" s="185" t="s">
        <v>1023</v>
      </c>
      <c r="H270" s="186">
        <v>0.55700000000000005</v>
      </c>
      <c r="I270" s="187"/>
      <c r="L270" s="182"/>
      <c r="M270" s="188"/>
      <c r="N270" s="189"/>
      <c r="O270" s="189"/>
      <c r="P270" s="189"/>
      <c r="Q270" s="189"/>
      <c r="R270" s="189"/>
      <c r="S270" s="189"/>
      <c r="T270" s="190"/>
      <c r="AT270" s="184" t="s">
        <v>440</v>
      </c>
      <c r="AU270" s="184" t="s">
        <v>82</v>
      </c>
      <c r="AV270" s="13" t="s">
        <v>82</v>
      </c>
      <c r="AW270" s="13" t="s">
        <v>29</v>
      </c>
      <c r="AX270" s="13" t="s">
        <v>72</v>
      </c>
      <c r="AY270" s="184" t="s">
        <v>152</v>
      </c>
    </row>
    <row r="271" spans="1:65" s="13" customFormat="1">
      <c r="B271" s="182"/>
      <c r="D271" s="183" t="s">
        <v>440</v>
      </c>
      <c r="E271" s="184" t="s">
        <v>1</v>
      </c>
      <c r="F271" s="185" t="s">
        <v>1024</v>
      </c>
      <c r="H271" s="186">
        <v>0.42199999999999999</v>
      </c>
      <c r="I271" s="187"/>
      <c r="L271" s="182"/>
      <c r="M271" s="188"/>
      <c r="N271" s="189"/>
      <c r="O271" s="189"/>
      <c r="P271" s="189"/>
      <c r="Q271" s="189"/>
      <c r="R271" s="189"/>
      <c r="S271" s="189"/>
      <c r="T271" s="190"/>
      <c r="AT271" s="184" t="s">
        <v>440</v>
      </c>
      <c r="AU271" s="184" t="s">
        <v>82</v>
      </c>
      <c r="AV271" s="13" t="s">
        <v>82</v>
      </c>
      <c r="AW271" s="13" t="s">
        <v>29</v>
      </c>
      <c r="AX271" s="13" t="s">
        <v>72</v>
      </c>
      <c r="AY271" s="184" t="s">
        <v>152</v>
      </c>
    </row>
    <row r="272" spans="1:65" s="13" customFormat="1">
      <c r="B272" s="182"/>
      <c r="D272" s="183" t="s">
        <v>440</v>
      </c>
      <c r="E272" s="184" t="s">
        <v>1</v>
      </c>
      <c r="F272" s="185" t="s">
        <v>1025</v>
      </c>
      <c r="H272" s="186">
        <v>0.96</v>
      </c>
      <c r="I272" s="187"/>
      <c r="L272" s="182"/>
      <c r="M272" s="188"/>
      <c r="N272" s="189"/>
      <c r="O272" s="189"/>
      <c r="P272" s="189"/>
      <c r="Q272" s="189"/>
      <c r="R272" s="189"/>
      <c r="S272" s="189"/>
      <c r="T272" s="190"/>
      <c r="AT272" s="184" t="s">
        <v>440</v>
      </c>
      <c r="AU272" s="184" t="s">
        <v>82</v>
      </c>
      <c r="AV272" s="13" t="s">
        <v>82</v>
      </c>
      <c r="AW272" s="13" t="s">
        <v>29</v>
      </c>
      <c r="AX272" s="13" t="s">
        <v>72</v>
      </c>
      <c r="AY272" s="184" t="s">
        <v>152</v>
      </c>
    </row>
    <row r="273" spans="1:65" s="14" customFormat="1">
      <c r="B273" s="191"/>
      <c r="D273" s="183" t="s">
        <v>440</v>
      </c>
      <c r="E273" s="192" t="s">
        <v>1</v>
      </c>
      <c r="F273" s="193" t="s">
        <v>448</v>
      </c>
      <c r="H273" s="194">
        <v>12.754000000000001</v>
      </c>
      <c r="I273" s="195"/>
      <c r="L273" s="191"/>
      <c r="M273" s="196"/>
      <c r="N273" s="197"/>
      <c r="O273" s="197"/>
      <c r="P273" s="197"/>
      <c r="Q273" s="197"/>
      <c r="R273" s="197"/>
      <c r="S273" s="197"/>
      <c r="T273" s="198"/>
      <c r="AT273" s="192" t="s">
        <v>440</v>
      </c>
      <c r="AU273" s="192" t="s">
        <v>82</v>
      </c>
      <c r="AV273" s="14" t="s">
        <v>159</v>
      </c>
      <c r="AW273" s="14" t="s">
        <v>29</v>
      </c>
      <c r="AX273" s="14" t="s">
        <v>80</v>
      </c>
      <c r="AY273" s="192" t="s">
        <v>152</v>
      </c>
    </row>
    <row r="274" spans="1:65" s="2" customFormat="1" ht="16.5" customHeight="1">
      <c r="A274" s="34"/>
      <c r="B274" s="151"/>
      <c r="C274" s="166" t="s">
        <v>305</v>
      </c>
      <c r="D274" s="166" t="s">
        <v>169</v>
      </c>
      <c r="E274" s="167" t="s">
        <v>1026</v>
      </c>
      <c r="F274" s="168" t="s">
        <v>1027</v>
      </c>
      <c r="G274" s="169" t="s">
        <v>188</v>
      </c>
      <c r="H274" s="170">
        <v>5</v>
      </c>
      <c r="I274" s="171"/>
      <c r="J274" s="172">
        <f>ROUND(I274*H274,2)</f>
        <v>0</v>
      </c>
      <c r="K274" s="173"/>
      <c r="L274" s="174"/>
      <c r="M274" s="175" t="s">
        <v>1</v>
      </c>
      <c r="N274" s="176" t="s">
        <v>37</v>
      </c>
      <c r="O274" s="60"/>
      <c r="P274" s="162">
        <f>O274*H274</f>
        <v>0</v>
      </c>
      <c r="Q274" s="162">
        <v>0</v>
      </c>
      <c r="R274" s="162">
        <f>Q274*H274</f>
        <v>0</v>
      </c>
      <c r="S274" s="162">
        <v>0</v>
      </c>
      <c r="T274" s="163">
        <f>S274*H274</f>
        <v>0</v>
      </c>
      <c r="U274" s="34"/>
      <c r="V274" s="34"/>
      <c r="W274" s="34"/>
      <c r="X274" s="34"/>
      <c r="Y274" s="34"/>
      <c r="Z274" s="34"/>
      <c r="AA274" s="34"/>
      <c r="AB274" s="34"/>
      <c r="AC274" s="34"/>
      <c r="AD274" s="34"/>
      <c r="AE274" s="34"/>
      <c r="AR274" s="164" t="s">
        <v>168</v>
      </c>
      <c r="AT274" s="164" t="s">
        <v>169</v>
      </c>
      <c r="AU274" s="164" t="s">
        <v>82</v>
      </c>
      <c r="AY274" s="19" t="s">
        <v>152</v>
      </c>
      <c r="BE274" s="165">
        <f>IF(N274="základní",J274,0)</f>
        <v>0</v>
      </c>
      <c r="BF274" s="165">
        <f>IF(N274="snížená",J274,0)</f>
        <v>0</v>
      </c>
      <c r="BG274" s="165">
        <f>IF(N274="zákl. přenesená",J274,0)</f>
        <v>0</v>
      </c>
      <c r="BH274" s="165">
        <f>IF(N274="sníž. přenesená",J274,0)</f>
        <v>0</v>
      </c>
      <c r="BI274" s="165">
        <f>IF(N274="nulová",J274,0)</f>
        <v>0</v>
      </c>
      <c r="BJ274" s="19" t="s">
        <v>80</v>
      </c>
      <c r="BK274" s="165">
        <f>ROUND(I274*H274,2)</f>
        <v>0</v>
      </c>
      <c r="BL274" s="19" t="s">
        <v>159</v>
      </c>
      <c r="BM274" s="164" t="s">
        <v>304</v>
      </c>
    </row>
    <row r="275" spans="1:65" s="13" customFormat="1">
      <c r="B275" s="182"/>
      <c r="D275" s="183" t="s">
        <v>440</v>
      </c>
      <c r="E275" s="184" t="s">
        <v>1</v>
      </c>
      <c r="F275" s="185" t="s">
        <v>1028</v>
      </c>
      <c r="H275" s="186">
        <v>3</v>
      </c>
      <c r="I275" s="187"/>
      <c r="L275" s="182"/>
      <c r="M275" s="188"/>
      <c r="N275" s="189"/>
      <c r="O275" s="189"/>
      <c r="P275" s="189"/>
      <c r="Q275" s="189"/>
      <c r="R275" s="189"/>
      <c r="S275" s="189"/>
      <c r="T275" s="190"/>
      <c r="AT275" s="184" t="s">
        <v>440</v>
      </c>
      <c r="AU275" s="184" t="s">
        <v>82</v>
      </c>
      <c r="AV275" s="13" t="s">
        <v>82</v>
      </c>
      <c r="AW275" s="13" t="s">
        <v>29</v>
      </c>
      <c r="AX275" s="13" t="s">
        <v>72</v>
      </c>
      <c r="AY275" s="184" t="s">
        <v>152</v>
      </c>
    </row>
    <row r="276" spans="1:65" s="13" customFormat="1">
      <c r="B276" s="182"/>
      <c r="D276" s="183" t="s">
        <v>440</v>
      </c>
      <c r="E276" s="184" t="s">
        <v>1</v>
      </c>
      <c r="F276" s="185" t="s">
        <v>1029</v>
      </c>
      <c r="H276" s="186">
        <v>2</v>
      </c>
      <c r="I276" s="187"/>
      <c r="L276" s="182"/>
      <c r="M276" s="188"/>
      <c r="N276" s="189"/>
      <c r="O276" s="189"/>
      <c r="P276" s="189"/>
      <c r="Q276" s="189"/>
      <c r="R276" s="189"/>
      <c r="S276" s="189"/>
      <c r="T276" s="190"/>
      <c r="AT276" s="184" t="s">
        <v>440</v>
      </c>
      <c r="AU276" s="184" t="s">
        <v>82</v>
      </c>
      <c r="AV276" s="13" t="s">
        <v>82</v>
      </c>
      <c r="AW276" s="13" t="s">
        <v>29</v>
      </c>
      <c r="AX276" s="13" t="s">
        <v>72</v>
      </c>
      <c r="AY276" s="184" t="s">
        <v>152</v>
      </c>
    </row>
    <row r="277" spans="1:65" s="14" customFormat="1">
      <c r="B277" s="191"/>
      <c r="D277" s="183" t="s">
        <v>440</v>
      </c>
      <c r="E277" s="192" t="s">
        <v>1</v>
      </c>
      <c r="F277" s="193" t="s">
        <v>448</v>
      </c>
      <c r="H277" s="194">
        <v>5</v>
      </c>
      <c r="I277" s="195"/>
      <c r="L277" s="191"/>
      <c r="M277" s="196"/>
      <c r="N277" s="197"/>
      <c r="O277" s="197"/>
      <c r="P277" s="197"/>
      <c r="Q277" s="197"/>
      <c r="R277" s="197"/>
      <c r="S277" s="197"/>
      <c r="T277" s="198"/>
      <c r="AT277" s="192" t="s">
        <v>440</v>
      </c>
      <c r="AU277" s="192" t="s">
        <v>82</v>
      </c>
      <c r="AV277" s="14" t="s">
        <v>159</v>
      </c>
      <c r="AW277" s="14" t="s">
        <v>29</v>
      </c>
      <c r="AX277" s="14" t="s">
        <v>80</v>
      </c>
      <c r="AY277" s="192" t="s">
        <v>152</v>
      </c>
    </row>
    <row r="278" spans="1:65" s="2" customFormat="1" ht="16.5" customHeight="1">
      <c r="A278" s="34"/>
      <c r="B278" s="151"/>
      <c r="C278" s="166" t="s">
        <v>232</v>
      </c>
      <c r="D278" s="166" t="s">
        <v>169</v>
      </c>
      <c r="E278" s="167" t="s">
        <v>1030</v>
      </c>
      <c r="F278" s="168" t="s">
        <v>1031</v>
      </c>
      <c r="G278" s="169" t="s">
        <v>188</v>
      </c>
      <c r="H278" s="170">
        <v>1</v>
      </c>
      <c r="I278" s="171"/>
      <c r="J278" s="172">
        <f>ROUND(I278*H278,2)</f>
        <v>0</v>
      </c>
      <c r="K278" s="173"/>
      <c r="L278" s="174"/>
      <c r="M278" s="175" t="s">
        <v>1</v>
      </c>
      <c r="N278" s="176" t="s">
        <v>37</v>
      </c>
      <c r="O278" s="60"/>
      <c r="P278" s="162">
        <f>O278*H278</f>
        <v>0</v>
      </c>
      <c r="Q278" s="162">
        <v>0</v>
      </c>
      <c r="R278" s="162">
        <f>Q278*H278</f>
        <v>0</v>
      </c>
      <c r="S278" s="162">
        <v>0</v>
      </c>
      <c r="T278" s="163">
        <f>S278*H278</f>
        <v>0</v>
      </c>
      <c r="U278" s="34"/>
      <c r="V278" s="34"/>
      <c r="W278" s="34"/>
      <c r="X278" s="34"/>
      <c r="Y278" s="34"/>
      <c r="Z278" s="34"/>
      <c r="AA278" s="34"/>
      <c r="AB278" s="34"/>
      <c r="AC278" s="34"/>
      <c r="AD278" s="34"/>
      <c r="AE278" s="34"/>
      <c r="AR278" s="164" t="s">
        <v>168</v>
      </c>
      <c r="AT278" s="164" t="s">
        <v>169</v>
      </c>
      <c r="AU278" s="164" t="s">
        <v>82</v>
      </c>
      <c r="AY278" s="19" t="s">
        <v>152</v>
      </c>
      <c r="BE278" s="165">
        <f>IF(N278="základní",J278,0)</f>
        <v>0</v>
      </c>
      <c r="BF278" s="165">
        <f>IF(N278="snížená",J278,0)</f>
        <v>0</v>
      </c>
      <c r="BG278" s="165">
        <f>IF(N278="zákl. přenesená",J278,0)</f>
        <v>0</v>
      </c>
      <c r="BH278" s="165">
        <f>IF(N278="sníž. přenesená",J278,0)</f>
        <v>0</v>
      </c>
      <c r="BI278" s="165">
        <f>IF(N278="nulová",J278,0)</f>
        <v>0</v>
      </c>
      <c r="BJ278" s="19" t="s">
        <v>80</v>
      </c>
      <c r="BK278" s="165">
        <f>ROUND(I278*H278,2)</f>
        <v>0</v>
      </c>
      <c r="BL278" s="19" t="s">
        <v>159</v>
      </c>
      <c r="BM278" s="164" t="s">
        <v>588</v>
      </c>
    </row>
    <row r="279" spans="1:65" s="13" customFormat="1">
      <c r="B279" s="182"/>
      <c r="D279" s="183" t="s">
        <v>440</v>
      </c>
      <c r="E279" s="184" t="s">
        <v>1</v>
      </c>
      <c r="F279" s="185" t="s">
        <v>902</v>
      </c>
      <c r="H279" s="186">
        <v>1</v>
      </c>
      <c r="I279" s="187"/>
      <c r="L279" s="182"/>
      <c r="M279" s="188"/>
      <c r="N279" s="189"/>
      <c r="O279" s="189"/>
      <c r="P279" s="189"/>
      <c r="Q279" s="189"/>
      <c r="R279" s="189"/>
      <c r="S279" s="189"/>
      <c r="T279" s="190"/>
      <c r="AT279" s="184" t="s">
        <v>440</v>
      </c>
      <c r="AU279" s="184" t="s">
        <v>82</v>
      </c>
      <c r="AV279" s="13" t="s">
        <v>82</v>
      </c>
      <c r="AW279" s="13" t="s">
        <v>29</v>
      </c>
      <c r="AX279" s="13" t="s">
        <v>72</v>
      </c>
      <c r="AY279" s="184" t="s">
        <v>152</v>
      </c>
    </row>
    <row r="280" spans="1:65" s="14" customFormat="1">
      <c r="B280" s="191"/>
      <c r="D280" s="183" t="s">
        <v>440</v>
      </c>
      <c r="E280" s="192" t="s">
        <v>1</v>
      </c>
      <c r="F280" s="193" t="s">
        <v>448</v>
      </c>
      <c r="H280" s="194">
        <v>1</v>
      </c>
      <c r="I280" s="195"/>
      <c r="L280" s="191"/>
      <c r="M280" s="196"/>
      <c r="N280" s="197"/>
      <c r="O280" s="197"/>
      <c r="P280" s="197"/>
      <c r="Q280" s="197"/>
      <c r="R280" s="197"/>
      <c r="S280" s="197"/>
      <c r="T280" s="198"/>
      <c r="AT280" s="192" t="s">
        <v>440</v>
      </c>
      <c r="AU280" s="192" t="s">
        <v>82</v>
      </c>
      <c r="AV280" s="14" t="s">
        <v>159</v>
      </c>
      <c r="AW280" s="14" t="s">
        <v>29</v>
      </c>
      <c r="AX280" s="14" t="s">
        <v>80</v>
      </c>
      <c r="AY280" s="192" t="s">
        <v>152</v>
      </c>
    </row>
    <row r="281" spans="1:65" s="2" customFormat="1" ht="16.5" customHeight="1">
      <c r="A281" s="34"/>
      <c r="B281" s="151"/>
      <c r="C281" s="166" t="s">
        <v>312</v>
      </c>
      <c r="D281" s="166" t="s">
        <v>169</v>
      </c>
      <c r="E281" s="167" t="s">
        <v>693</v>
      </c>
      <c r="F281" s="168" t="s">
        <v>694</v>
      </c>
      <c r="G281" s="169" t="s">
        <v>176</v>
      </c>
      <c r="H281" s="170">
        <v>54</v>
      </c>
      <c r="I281" s="171"/>
      <c r="J281" s="172">
        <f>ROUND(I281*H281,2)</f>
        <v>0</v>
      </c>
      <c r="K281" s="173"/>
      <c r="L281" s="174"/>
      <c r="M281" s="175" t="s">
        <v>1</v>
      </c>
      <c r="N281" s="176" t="s">
        <v>37</v>
      </c>
      <c r="O281" s="60"/>
      <c r="P281" s="162">
        <f>O281*H281</f>
        <v>0</v>
      </c>
      <c r="Q281" s="162">
        <v>0</v>
      </c>
      <c r="R281" s="162">
        <f>Q281*H281</f>
        <v>0</v>
      </c>
      <c r="S281" s="162">
        <v>0</v>
      </c>
      <c r="T281" s="163">
        <f>S281*H281</f>
        <v>0</v>
      </c>
      <c r="U281" s="34"/>
      <c r="V281" s="34"/>
      <c r="W281" s="34"/>
      <c r="X281" s="34"/>
      <c r="Y281" s="34"/>
      <c r="Z281" s="34"/>
      <c r="AA281" s="34"/>
      <c r="AB281" s="34"/>
      <c r="AC281" s="34"/>
      <c r="AD281" s="34"/>
      <c r="AE281" s="34"/>
      <c r="AR281" s="164" t="s">
        <v>168</v>
      </c>
      <c r="AT281" s="164" t="s">
        <v>169</v>
      </c>
      <c r="AU281" s="164" t="s">
        <v>82</v>
      </c>
      <c r="AY281" s="19" t="s">
        <v>152</v>
      </c>
      <c r="BE281" s="165">
        <f>IF(N281="základní",J281,0)</f>
        <v>0</v>
      </c>
      <c r="BF281" s="165">
        <f>IF(N281="snížená",J281,0)</f>
        <v>0</v>
      </c>
      <c r="BG281" s="165">
        <f>IF(N281="zákl. přenesená",J281,0)</f>
        <v>0</v>
      </c>
      <c r="BH281" s="165">
        <f>IF(N281="sníž. přenesená",J281,0)</f>
        <v>0</v>
      </c>
      <c r="BI281" s="165">
        <f>IF(N281="nulová",J281,0)</f>
        <v>0</v>
      </c>
      <c r="BJ281" s="19" t="s">
        <v>80</v>
      </c>
      <c r="BK281" s="165">
        <f>ROUND(I281*H281,2)</f>
        <v>0</v>
      </c>
      <c r="BL281" s="19" t="s">
        <v>159</v>
      </c>
      <c r="BM281" s="164" t="s">
        <v>591</v>
      </c>
    </row>
    <row r="282" spans="1:65" s="15" customFormat="1">
      <c r="B282" s="199"/>
      <c r="D282" s="183" t="s">
        <v>440</v>
      </c>
      <c r="E282" s="200" t="s">
        <v>1</v>
      </c>
      <c r="F282" s="201" t="s">
        <v>1032</v>
      </c>
      <c r="H282" s="200" t="s">
        <v>1</v>
      </c>
      <c r="I282" s="202"/>
      <c r="L282" s="199"/>
      <c r="M282" s="203"/>
      <c r="N282" s="204"/>
      <c r="O282" s="204"/>
      <c r="P282" s="204"/>
      <c r="Q282" s="204"/>
      <c r="R282" s="204"/>
      <c r="S282" s="204"/>
      <c r="T282" s="205"/>
      <c r="AT282" s="200" t="s">
        <v>440</v>
      </c>
      <c r="AU282" s="200" t="s">
        <v>82</v>
      </c>
      <c r="AV282" s="15" t="s">
        <v>80</v>
      </c>
      <c r="AW282" s="15" t="s">
        <v>29</v>
      </c>
      <c r="AX282" s="15" t="s">
        <v>72</v>
      </c>
      <c r="AY282" s="200" t="s">
        <v>152</v>
      </c>
    </row>
    <row r="283" spans="1:65" s="13" customFormat="1">
      <c r="B283" s="182"/>
      <c r="D283" s="183" t="s">
        <v>440</v>
      </c>
      <c r="E283" s="184" t="s">
        <v>1</v>
      </c>
      <c r="F283" s="185" t="s">
        <v>1033</v>
      </c>
      <c r="H283" s="186">
        <v>6</v>
      </c>
      <c r="I283" s="187"/>
      <c r="L283" s="182"/>
      <c r="M283" s="188"/>
      <c r="N283" s="189"/>
      <c r="O283" s="189"/>
      <c r="P283" s="189"/>
      <c r="Q283" s="189"/>
      <c r="R283" s="189"/>
      <c r="S283" s="189"/>
      <c r="T283" s="190"/>
      <c r="AT283" s="184" t="s">
        <v>440</v>
      </c>
      <c r="AU283" s="184" t="s">
        <v>82</v>
      </c>
      <c r="AV283" s="13" t="s">
        <v>82</v>
      </c>
      <c r="AW283" s="13" t="s">
        <v>29</v>
      </c>
      <c r="AX283" s="13" t="s">
        <v>72</v>
      </c>
      <c r="AY283" s="184" t="s">
        <v>152</v>
      </c>
    </row>
    <row r="284" spans="1:65" s="13" customFormat="1">
      <c r="B284" s="182"/>
      <c r="D284" s="183" t="s">
        <v>440</v>
      </c>
      <c r="E284" s="184" t="s">
        <v>1</v>
      </c>
      <c r="F284" s="185" t="s">
        <v>1034</v>
      </c>
      <c r="H284" s="186">
        <v>6</v>
      </c>
      <c r="I284" s="187"/>
      <c r="L284" s="182"/>
      <c r="M284" s="188"/>
      <c r="N284" s="189"/>
      <c r="O284" s="189"/>
      <c r="P284" s="189"/>
      <c r="Q284" s="189"/>
      <c r="R284" s="189"/>
      <c r="S284" s="189"/>
      <c r="T284" s="190"/>
      <c r="AT284" s="184" t="s">
        <v>440</v>
      </c>
      <c r="AU284" s="184" t="s">
        <v>82</v>
      </c>
      <c r="AV284" s="13" t="s">
        <v>82</v>
      </c>
      <c r="AW284" s="13" t="s">
        <v>29</v>
      </c>
      <c r="AX284" s="13" t="s">
        <v>72</v>
      </c>
      <c r="AY284" s="184" t="s">
        <v>152</v>
      </c>
    </row>
    <row r="285" spans="1:65" s="13" customFormat="1">
      <c r="B285" s="182"/>
      <c r="D285" s="183" t="s">
        <v>440</v>
      </c>
      <c r="E285" s="184" t="s">
        <v>1</v>
      </c>
      <c r="F285" s="185" t="s">
        <v>1035</v>
      </c>
      <c r="H285" s="186">
        <v>18</v>
      </c>
      <c r="I285" s="187"/>
      <c r="L285" s="182"/>
      <c r="M285" s="188"/>
      <c r="N285" s="189"/>
      <c r="O285" s="189"/>
      <c r="P285" s="189"/>
      <c r="Q285" s="189"/>
      <c r="R285" s="189"/>
      <c r="S285" s="189"/>
      <c r="T285" s="190"/>
      <c r="AT285" s="184" t="s">
        <v>440</v>
      </c>
      <c r="AU285" s="184" t="s">
        <v>82</v>
      </c>
      <c r="AV285" s="13" t="s">
        <v>82</v>
      </c>
      <c r="AW285" s="13" t="s">
        <v>29</v>
      </c>
      <c r="AX285" s="13" t="s">
        <v>72</v>
      </c>
      <c r="AY285" s="184" t="s">
        <v>152</v>
      </c>
    </row>
    <row r="286" spans="1:65" s="13" customFormat="1">
      <c r="B286" s="182"/>
      <c r="D286" s="183" t="s">
        <v>440</v>
      </c>
      <c r="E286" s="184" t="s">
        <v>1</v>
      </c>
      <c r="F286" s="185" t="s">
        <v>1036</v>
      </c>
      <c r="H286" s="186">
        <v>12</v>
      </c>
      <c r="I286" s="187"/>
      <c r="L286" s="182"/>
      <c r="M286" s="188"/>
      <c r="N286" s="189"/>
      <c r="O286" s="189"/>
      <c r="P286" s="189"/>
      <c r="Q286" s="189"/>
      <c r="R286" s="189"/>
      <c r="S286" s="189"/>
      <c r="T286" s="190"/>
      <c r="AT286" s="184" t="s">
        <v>440</v>
      </c>
      <c r="AU286" s="184" t="s">
        <v>82</v>
      </c>
      <c r="AV286" s="13" t="s">
        <v>82</v>
      </c>
      <c r="AW286" s="13" t="s">
        <v>29</v>
      </c>
      <c r="AX286" s="13" t="s">
        <v>72</v>
      </c>
      <c r="AY286" s="184" t="s">
        <v>152</v>
      </c>
    </row>
    <row r="287" spans="1:65" s="13" customFormat="1">
      <c r="B287" s="182"/>
      <c r="D287" s="183" t="s">
        <v>440</v>
      </c>
      <c r="E287" s="184" t="s">
        <v>1</v>
      </c>
      <c r="F287" s="185" t="s">
        <v>1037</v>
      </c>
      <c r="H287" s="186">
        <v>12</v>
      </c>
      <c r="I287" s="187"/>
      <c r="L287" s="182"/>
      <c r="M287" s="188"/>
      <c r="N287" s="189"/>
      <c r="O287" s="189"/>
      <c r="P287" s="189"/>
      <c r="Q287" s="189"/>
      <c r="R287" s="189"/>
      <c r="S287" s="189"/>
      <c r="T287" s="190"/>
      <c r="AT287" s="184" t="s">
        <v>440</v>
      </c>
      <c r="AU287" s="184" t="s">
        <v>82</v>
      </c>
      <c r="AV287" s="13" t="s">
        <v>82</v>
      </c>
      <c r="AW287" s="13" t="s">
        <v>29</v>
      </c>
      <c r="AX287" s="13" t="s">
        <v>72</v>
      </c>
      <c r="AY287" s="184" t="s">
        <v>152</v>
      </c>
    </row>
    <row r="288" spans="1:65" s="14" customFormat="1">
      <c r="B288" s="191"/>
      <c r="D288" s="183" t="s">
        <v>440</v>
      </c>
      <c r="E288" s="192" t="s">
        <v>1</v>
      </c>
      <c r="F288" s="193" t="s">
        <v>448</v>
      </c>
      <c r="H288" s="194">
        <v>54</v>
      </c>
      <c r="I288" s="195"/>
      <c r="L288" s="191"/>
      <c r="M288" s="196"/>
      <c r="N288" s="197"/>
      <c r="O288" s="197"/>
      <c r="P288" s="197"/>
      <c r="Q288" s="197"/>
      <c r="R288" s="197"/>
      <c r="S288" s="197"/>
      <c r="T288" s="198"/>
      <c r="AT288" s="192" t="s">
        <v>440</v>
      </c>
      <c r="AU288" s="192" t="s">
        <v>82</v>
      </c>
      <c r="AV288" s="14" t="s">
        <v>159</v>
      </c>
      <c r="AW288" s="14" t="s">
        <v>29</v>
      </c>
      <c r="AX288" s="14" t="s">
        <v>80</v>
      </c>
      <c r="AY288" s="192" t="s">
        <v>152</v>
      </c>
    </row>
    <row r="289" spans="1:65" s="2" customFormat="1" ht="16.5" customHeight="1">
      <c r="A289" s="34"/>
      <c r="B289" s="151"/>
      <c r="C289" s="166" t="s">
        <v>316</v>
      </c>
      <c r="D289" s="166" t="s">
        <v>169</v>
      </c>
      <c r="E289" s="167" t="s">
        <v>1038</v>
      </c>
      <c r="F289" s="168" t="s">
        <v>1039</v>
      </c>
      <c r="G289" s="169" t="s">
        <v>1004</v>
      </c>
      <c r="H289" s="170">
        <v>20</v>
      </c>
      <c r="I289" s="171"/>
      <c r="J289" s="172">
        <f>ROUND(I289*H289,2)</f>
        <v>0</v>
      </c>
      <c r="K289" s="173"/>
      <c r="L289" s="174"/>
      <c r="M289" s="175" t="s">
        <v>1</v>
      </c>
      <c r="N289" s="176" t="s">
        <v>37</v>
      </c>
      <c r="O289" s="60"/>
      <c r="P289" s="162">
        <f>O289*H289</f>
        <v>0</v>
      </c>
      <c r="Q289" s="162">
        <v>0</v>
      </c>
      <c r="R289" s="162">
        <f>Q289*H289</f>
        <v>0</v>
      </c>
      <c r="S289" s="162">
        <v>0</v>
      </c>
      <c r="T289" s="163">
        <f>S289*H289</f>
        <v>0</v>
      </c>
      <c r="U289" s="34"/>
      <c r="V289" s="34"/>
      <c r="W289" s="34"/>
      <c r="X289" s="34"/>
      <c r="Y289" s="34"/>
      <c r="Z289" s="34"/>
      <c r="AA289" s="34"/>
      <c r="AB289" s="34"/>
      <c r="AC289" s="34"/>
      <c r="AD289" s="34"/>
      <c r="AE289" s="34"/>
      <c r="AR289" s="164" t="s">
        <v>168</v>
      </c>
      <c r="AT289" s="164" t="s">
        <v>169</v>
      </c>
      <c r="AU289" s="164" t="s">
        <v>82</v>
      </c>
      <c r="AY289" s="19" t="s">
        <v>152</v>
      </c>
      <c r="BE289" s="165">
        <f>IF(N289="základní",J289,0)</f>
        <v>0</v>
      </c>
      <c r="BF289" s="165">
        <f>IF(N289="snížená",J289,0)</f>
        <v>0</v>
      </c>
      <c r="BG289" s="165">
        <f>IF(N289="zákl. přenesená",J289,0)</f>
        <v>0</v>
      </c>
      <c r="BH289" s="165">
        <f>IF(N289="sníž. přenesená",J289,0)</f>
        <v>0</v>
      </c>
      <c r="BI289" s="165">
        <f>IF(N289="nulová",J289,0)</f>
        <v>0</v>
      </c>
      <c r="BJ289" s="19" t="s">
        <v>80</v>
      </c>
      <c r="BK289" s="165">
        <f>ROUND(I289*H289,2)</f>
        <v>0</v>
      </c>
      <c r="BL289" s="19" t="s">
        <v>159</v>
      </c>
      <c r="BM289" s="164" t="s">
        <v>594</v>
      </c>
    </row>
    <row r="290" spans="1:65" s="2" customFormat="1" ht="16.5" customHeight="1">
      <c r="A290" s="34"/>
      <c r="B290" s="151"/>
      <c r="C290" s="166" t="s">
        <v>320</v>
      </c>
      <c r="D290" s="166" t="s">
        <v>169</v>
      </c>
      <c r="E290" s="167" t="s">
        <v>1040</v>
      </c>
      <c r="F290" s="168" t="s">
        <v>1041</v>
      </c>
      <c r="G290" s="169" t="s">
        <v>176</v>
      </c>
      <c r="H290" s="170">
        <v>1.8</v>
      </c>
      <c r="I290" s="171"/>
      <c r="J290" s="172">
        <f>ROUND(I290*H290,2)</f>
        <v>0</v>
      </c>
      <c r="K290" s="173"/>
      <c r="L290" s="174"/>
      <c r="M290" s="175" t="s">
        <v>1</v>
      </c>
      <c r="N290" s="176" t="s">
        <v>37</v>
      </c>
      <c r="O290" s="60"/>
      <c r="P290" s="162">
        <f>O290*H290</f>
        <v>0</v>
      </c>
      <c r="Q290" s="162">
        <v>0</v>
      </c>
      <c r="R290" s="162">
        <f>Q290*H290</f>
        <v>0</v>
      </c>
      <c r="S290" s="162">
        <v>0</v>
      </c>
      <c r="T290" s="163">
        <f>S290*H290</f>
        <v>0</v>
      </c>
      <c r="U290" s="34"/>
      <c r="V290" s="34"/>
      <c r="W290" s="34"/>
      <c r="X290" s="34"/>
      <c r="Y290" s="34"/>
      <c r="Z290" s="34"/>
      <c r="AA290" s="34"/>
      <c r="AB290" s="34"/>
      <c r="AC290" s="34"/>
      <c r="AD290" s="34"/>
      <c r="AE290" s="34"/>
      <c r="AR290" s="164" t="s">
        <v>168</v>
      </c>
      <c r="AT290" s="164" t="s">
        <v>169</v>
      </c>
      <c r="AU290" s="164" t="s">
        <v>82</v>
      </c>
      <c r="AY290" s="19" t="s">
        <v>152</v>
      </c>
      <c r="BE290" s="165">
        <f>IF(N290="základní",J290,0)</f>
        <v>0</v>
      </c>
      <c r="BF290" s="165">
        <f>IF(N290="snížená",J290,0)</f>
        <v>0</v>
      </c>
      <c r="BG290" s="165">
        <f>IF(N290="zákl. přenesená",J290,0)</f>
        <v>0</v>
      </c>
      <c r="BH290" s="165">
        <f>IF(N290="sníž. přenesená",J290,0)</f>
        <v>0</v>
      </c>
      <c r="BI290" s="165">
        <f>IF(N290="nulová",J290,0)</f>
        <v>0</v>
      </c>
      <c r="BJ290" s="19" t="s">
        <v>80</v>
      </c>
      <c r="BK290" s="165">
        <f>ROUND(I290*H290,2)</f>
        <v>0</v>
      </c>
      <c r="BL290" s="19" t="s">
        <v>159</v>
      </c>
      <c r="BM290" s="164" t="s">
        <v>319</v>
      </c>
    </row>
    <row r="291" spans="1:65" s="13" customFormat="1">
      <c r="B291" s="182"/>
      <c r="D291" s="183" t="s">
        <v>440</v>
      </c>
      <c r="E291" s="184" t="s">
        <v>1</v>
      </c>
      <c r="F291" s="185" t="s">
        <v>927</v>
      </c>
      <c r="H291" s="186">
        <v>1.8</v>
      </c>
      <c r="I291" s="187"/>
      <c r="L291" s="182"/>
      <c r="M291" s="188"/>
      <c r="N291" s="189"/>
      <c r="O291" s="189"/>
      <c r="P291" s="189"/>
      <c r="Q291" s="189"/>
      <c r="R291" s="189"/>
      <c r="S291" s="189"/>
      <c r="T291" s="190"/>
      <c r="AT291" s="184" t="s">
        <v>440</v>
      </c>
      <c r="AU291" s="184" t="s">
        <v>82</v>
      </c>
      <c r="AV291" s="13" t="s">
        <v>82</v>
      </c>
      <c r="AW291" s="13" t="s">
        <v>29</v>
      </c>
      <c r="AX291" s="13" t="s">
        <v>72</v>
      </c>
      <c r="AY291" s="184" t="s">
        <v>152</v>
      </c>
    </row>
    <row r="292" spans="1:65" s="14" customFormat="1">
      <c r="B292" s="191"/>
      <c r="D292" s="183" t="s">
        <v>440</v>
      </c>
      <c r="E292" s="192" t="s">
        <v>1</v>
      </c>
      <c r="F292" s="193" t="s">
        <v>448</v>
      </c>
      <c r="H292" s="194">
        <v>1.8</v>
      </c>
      <c r="I292" s="195"/>
      <c r="L292" s="191"/>
      <c r="M292" s="196"/>
      <c r="N292" s="197"/>
      <c r="O292" s="197"/>
      <c r="P292" s="197"/>
      <c r="Q292" s="197"/>
      <c r="R292" s="197"/>
      <c r="S292" s="197"/>
      <c r="T292" s="198"/>
      <c r="AT292" s="192" t="s">
        <v>440</v>
      </c>
      <c r="AU292" s="192" t="s">
        <v>82</v>
      </c>
      <c r="AV292" s="14" t="s">
        <v>159</v>
      </c>
      <c r="AW292" s="14" t="s">
        <v>29</v>
      </c>
      <c r="AX292" s="14" t="s">
        <v>80</v>
      </c>
      <c r="AY292" s="192" t="s">
        <v>152</v>
      </c>
    </row>
    <row r="293" spans="1:65" s="2" customFormat="1" ht="16.5" customHeight="1">
      <c r="A293" s="34"/>
      <c r="B293" s="151"/>
      <c r="C293" s="166" t="s">
        <v>324</v>
      </c>
      <c r="D293" s="166" t="s">
        <v>169</v>
      </c>
      <c r="E293" s="167" t="s">
        <v>1042</v>
      </c>
      <c r="F293" s="168" t="s">
        <v>1043</v>
      </c>
      <c r="G293" s="169" t="s">
        <v>176</v>
      </c>
      <c r="H293" s="170">
        <v>132.5</v>
      </c>
      <c r="I293" s="171"/>
      <c r="J293" s="172">
        <f>ROUND(I293*H293,2)</f>
        <v>0</v>
      </c>
      <c r="K293" s="173"/>
      <c r="L293" s="174"/>
      <c r="M293" s="175" t="s">
        <v>1</v>
      </c>
      <c r="N293" s="176" t="s">
        <v>37</v>
      </c>
      <c r="O293" s="60"/>
      <c r="P293" s="162">
        <f>O293*H293</f>
        <v>0</v>
      </c>
      <c r="Q293" s="162">
        <v>0</v>
      </c>
      <c r="R293" s="162">
        <f>Q293*H293</f>
        <v>0</v>
      </c>
      <c r="S293" s="162">
        <v>0</v>
      </c>
      <c r="T293" s="163">
        <f>S293*H293</f>
        <v>0</v>
      </c>
      <c r="U293" s="34"/>
      <c r="V293" s="34"/>
      <c r="W293" s="34"/>
      <c r="X293" s="34"/>
      <c r="Y293" s="34"/>
      <c r="Z293" s="34"/>
      <c r="AA293" s="34"/>
      <c r="AB293" s="34"/>
      <c r="AC293" s="34"/>
      <c r="AD293" s="34"/>
      <c r="AE293" s="34"/>
      <c r="AR293" s="164" t="s">
        <v>168</v>
      </c>
      <c r="AT293" s="164" t="s">
        <v>169</v>
      </c>
      <c r="AU293" s="164" t="s">
        <v>82</v>
      </c>
      <c r="AY293" s="19" t="s">
        <v>152</v>
      </c>
      <c r="BE293" s="165">
        <f>IF(N293="základní",J293,0)</f>
        <v>0</v>
      </c>
      <c r="BF293" s="165">
        <f>IF(N293="snížená",J293,0)</f>
        <v>0</v>
      </c>
      <c r="BG293" s="165">
        <f>IF(N293="zákl. přenesená",J293,0)</f>
        <v>0</v>
      </c>
      <c r="BH293" s="165">
        <f>IF(N293="sníž. přenesená",J293,0)</f>
        <v>0</v>
      </c>
      <c r="BI293" s="165">
        <f>IF(N293="nulová",J293,0)</f>
        <v>0</v>
      </c>
      <c r="BJ293" s="19" t="s">
        <v>80</v>
      </c>
      <c r="BK293" s="165">
        <f>ROUND(I293*H293,2)</f>
        <v>0</v>
      </c>
      <c r="BL293" s="19" t="s">
        <v>159</v>
      </c>
      <c r="BM293" s="164" t="s">
        <v>323</v>
      </c>
    </row>
    <row r="294" spans="1:65" s="13" customFormat="1">
      <c r="B294" s="182"/>
      <c r="D294" s="183" t="s">
        <v>440</v>
      </c>
      <c r="E294" s="184" t="s">
        <v>1</v>
      </c>
      <c r="F294" s="185" t="s">
        <v>1044</v>
      </c>
      <c r="H294" s="186">
        <v>132.5</v>
      </c>
      <c r="I294" s="187"/>
      <c r="L294" s="182"/>
      <c r="M294" s="188"/>
      <c r="N294" s="189"/>
      <c r="O294" s="189"/>
      <c r="P294" s="189"/>
      <c r="Q294" s="189"/>
      <c r="R294" s="189"/>
      <c r="S294" s="189"/>
      <c r="T294" s="190"/>
      <c r="AT294" s="184" t="s">
        <v>440</v>
      </c>
      <c r="AU294" s="184" t="s">
        <v>82</v>
      </c>
      <c r="AV294" s="13" t="s">
        <v>82</v>
      </c>
      <c r="AW294" s="13" t="s">
        <v>29</v>
      </c>
      <c r="AX294" s="13" t="s">
        <v>72</v>
      </c>
      <c r="AY294" s="184" t="s">
        <v>152</v>
      </c>
    </row>
    <row r="295" spans="1:65" s="14" customFormat="1">
      <c r="B295" s="191"/>
      <c r="D295" s="183" t="s">
        <v>440</v>
      </c>
      <c r="E295" s="192" t="s">
        <v>1</v>
      </c>
      <c r="F295" s="193" t="s">
        <v>448</v>
      </c>
      <c r="H295" s="194">
        <v>132.5</v>
      </c>
      <c r="I295" s="195"/>
      <c r="L295" s="191"/>
      <c r="M295" s="196"/>
      <c r="N295" s="197"/>
      <c r="O295" s="197"/>
      <c r="P295" s="197"/>
      <c r="Q295" s="197"/>
      <c r="R295" s="197"/>
      <c r="S295" s="197"/>
      <c r="T295" s="198"/>
      <c r="AT295" s="192" t="s">
        <v>440</v>
      </c>
      <c r="AU295" s="192" t="s">
        <v>82</v>
      </c>
      <c r="AV295" s="14" t="s">
        <v>159</v>
      </c>
      <c r="AW295" s="14" t="s">
        <v>29</v>
      </c>
      <c r="AX295" s="14" t="s">
        <v>80</v>
      </c>
      <c r="AY295" s="192" t="s">
        <v>152</v>
      </c>
    </row>
    <row r="296" spans="1:65" s="2" customFormat="1" ht="16.5" customHeight="1">
      <c r="A296" s="34"/>
      <c r="B296" s="151"/>
      <c r="C296" s="166" t="s">
        <v>328</v>
      </c>
      <c r="D296" s="166" t="s">
        <v>169</v>
      </c>
      <c r="E296" s="167" t="s">
        <v>1045</v>
      </c>
      <c r="F296" s="168" t="s">
        <v>1046</v>
      </c>
      <c r="G296" s="169" t="s">
        <v>901</v>
      </c>
      <c r="H296" s="170">
        <v>262</v>
      </c>
      <c r="I296" s="171"/>
      <c r="J296" s="172">
        <f>ROUND(I296*H296,2)</f>
        <v>0</v>
      </c>
      <c r="K296" s="173"/>
      <c r="L296" s="174"/>
      <c r="M296" s="175" t="s">
        <v>1</v>
      </c>
      <c r="N296" s="176" t="s">
        <v>37</v>
      </c>
      <c r="O296" s="60"/>
      <c r="P296" s="162">
        <f>O296*H296</f>
        <v>0</v>
      </c>
      <c r="Q296" s="162">
        <v>0</v>
      </c>
      <c r="R296" s="162">
        <f>Q296*H296</f>
        <v>0</v>
      </c>
      <c r="S296" s="162">
        <v>0</v>
      </c>
      <c r="T296" s="163">
        <f>S296*H296</f>
        <v>0</v>
      </c>
      <c r="U296" s="34"/>
      <c r="V296" s="34"/>
      <c r="W296" s="34"/>
      <c r="X296" s="34"/>
      <c r="Y296" s="34"/>
      <c r="Z296" s="34"/>
      <c r="AA296" s="34"/>
      <c r="AB296" s="34"/>
      <c r="AC296" s="34"/>
      <c r="AD296" s="34"/>
      <c r="AE296" s="34"/>
      <c r="AR296" s="164" t="s">
        <v>168</v>
      </c>
      <c r="AT296" s="164" t="s">
        <v>169</v>
      </c>
      <c r="AU296" s="164" t="s">
        <v>82</v>
      </c>
      <c r="AY296" s="19" t="s">
        <v>152</v>
      </c>
      <c r="BE296" s="165">
        <f>IF(N296="základní",J296,0)</f>
        <v>0</v>
      </c>
      <c r="BF296" s="165">
        <f>IF(N296="snížená",J296,0)</f>
        <v>0</v>
      </c>
      <c r="BG296" s="165">
        <f>IF(N296="zákl. přenesená",J296,0)</f>
        <v>0</v>
      </c>
      <c r="BH296" s="165">
        <f>IF(N296="sníž. přenesená",J296,0)</f>
        <v>0</v>
      </c>
      <c r="BI296" s="165">
        <f>IF(N296="nulová",J296,0)</f>
        <v>0</v>
      </c>
      <c r="BJ296" s="19" t="s">
        <v>80</v>
      </c>
      <c r="BK296" s="165">
        <f>ROUND(I296*H296,2)</f>
        <v>0</v>
      </c>
      <c r="BL296" s="19" t="s">
        <v>159</v>
      </c>
      <c r="BM296" s="164" t="s">
        <v>327</v>
      </c>
    </row>
    <row r="297" spans="1:65" s="2" customFormat="1" ht="16.5" customHeight="1">
      <c r="A297" s="34"/>
      <c r="B297" s="151"/>
      <c r="C297" s="166" t="s">
        <v>332</v>
      </c>
      <c r="D297" s="166" t="s">
        <v>169</v>
      </c>
      <c r="E297" s="167" t="s">
        <v>1047</v>
      </c>
      <c r="F297" s="168" t="s">
        <v>1048</v>
      </c>
      <c r="G297" s="169" t="s">
        <v>158</v>
      </c>
      <c r="H297" s="170">
        <v>7.5999999999999998E-2</v>
      </c>
      <c r="I297" s="171"/>
      <c r="J297" s="172">
        <f>ROUND(I297*H297,2)</f>
        <v>0</v>
      </c>
      <c r="K297" s="173"/>
      <c r="L297" s="174"/>
      <c r="M297" s="175" t="s">
        <v>1</v>
      </c>
      <c r="N297" s="176" t="s">
        <v>37</v>
      </c>
      <c r="O297" s="60"/>
      <c r="P297" s="162">
        <f>O297*H297</f>
        <v>0</v>
      </c>
      <c r="Q297" s="162">
        <v>0</v>
      </c>
      <c r="R297" s="162">
        <f>Q297*H297</f>
        <v>0</v>
      </c>
      <c r="S297" s="162">
        <v>0</v>
      </c>
      <c r="T297" s="163">
        <f>S297*H297</f>
        <v>0</v>
      </c>
      <c r="U297" s="34"/>
      <c r="V297" s="34"/>
      <c r="W297" s="34"/>
      <c r="X297" s="34"/>
      <c r="Y297" s="34"/>
      <c r="Z297" s="34"/>
      <c r="AA297" s="34"/>
      <c r="AB297" s="34"/>
      <c r="AC297" s="34"/>
      <c r="AD297" s="34"/>
      <c r="AE297" s="34"/>
      <c r="AR297" s="164" t="s">
        <v>168</v>
      </c>
      <c r="AT297" s="164" t="s">
        <v>169</v>
      </c>
      <c r="AU297" s="164" t="s">
        <v>82</v>
      </c>
      <c r="AY297" s="19" t="s">
        <v>152</v>
      </c>
      <c r="BE297" s="165">
        <f>IF(N297="základní",J297,0)</f>
        <v>0</v>
      </c>
      <c r="BF297" s="165">
        <f>IF(N297="snížená",J297,0)</f>
        <v>0</v>
      </c>
      <c r="BG297" s="165">
        <f>IF(N297="zákl. přenesená",J297,0)</f>
        <v>0</v>
      </c>
      <c r="BH297" s="165">
        <f>IF(N297="sníž. přenesená",J297,0)</f>
        <v>0</v>
      </c>
      <c r="BI297" s="165">
        <f>IF(N297="nulová",J297,0)</f>
        <v>0</v>
      </c>
      <c r="BJ297" s="19" t="s">
        <v>80</v>
      </c>
      <c r="BK297" s="165">
        <f>ROUND(I297*H297,2)</f>
        <v>0</v>
      </c>
      <c r="BL297" s="19" t="s">
        <v>159</v>
      </c>
      <c r="BM297" s="164" t="s">
        <v>611</v>
      </c>
    </row>
    <row r="298" spans="1:65" s="13" customFormat="1">
      <c r="B298" s="182"/>
      <c r="D298" s="183" t="s">
        <v>440</v>
      </c>
      <c r="E298" s="184" t="s">
        <v>1</v>
      </c>
      <c r="F298" s="185" t="s">
        <v>1049</v>
      </c>
      <c r="H298" s="186">
        <v>7.5999999999999998E-2</v>
      </c>
      <c r="I298" s="187"/>
      <c r="L298" s="182"/>
      <c r="M298" s="188"/>
      <c r="N298" s="189"/>
      <c r="O298" s="189"/>
      <c r="P298" s="189"/>
      <c r="Q298" s="189"/>
      <c r="R298" s="189"/>
      <c r="S298" s="189"/>
      <c r="T298" s="190"/>
      <c r="AT298" s="184" t="s">
        <v>440</v>
      </c>
      <c r="AU298" s="184" t="s">
        <v>82</v>
      </c>
      <c r="AV298" s="13" t="s">
        <v>82</v>
      </c>
      <c r="AW298" s="13" t="s">
        <v>29</v>
      </c>
      <c r="AX298" s="13" t="s">
        <v>72</v>
      </c>
      <c r="AY298" s="184" t="s">
        <v>152</v>
      </c>
    </row>
    <row r="299" spans="1:65" s="14" customFormat="1">
      <c r="B299" s="191"/>
      <c r="D299" s="183" t="s">
        <v>440</v>
      </c>
      <c r="E299" s="192" t="s">
        <v>1</v>
      </c>
      <c r="F299" s="193" t="s">
        <v>448</v>
      </c>
      <c r="H299" s="194">
        <v>7.5999999999999998E-2</v>
      </c>
      <c r="I299" s="195"/>
      <c r="L299" s="191"/>
      <c r="M299" s="196"/>
      <c r="N299" s="197"/>
      <c r="O299" s="197"/>
      <c r="P299" s="197"/>
      <c r="Q299" s="197"/>
      <c r="R299" s="197"/>
      <c r="S299" s="197"/>
      <c r="T299" s="198"/>
      <c r="AT299" s="192" t="s">
        <v>440</v>
      </c>
      <c r="AU299" s="192" t="s">
        <v>82</v>
      </c>
      <c r="AV299" s="14" t="s">
        <v>159</v>
      </c>
      <c r="AW299" s="14" t="s">
        <v>29</v>
      </c>
      <c r="AX299" s="14" t="s">
        <v>80</v>
      </c>
      <c r="AY299" s="192" t="s">
        <v>152</v>
      </c>
    </row>
    <row r="300" spans="1:65" s="2" customFormat="1" ht="16.5" customHeight="1">
      <c r="A300" s="34"/>
      <c r="B300" s="151"/>
      <c r="C300" s="166" t="s">
        <v>336</v>
      </c>
      <c r="D300" s="166" t="s">
        <v>169</v>
      </c>
      <c r="E300" s="167" t="s">
        <v>1050</v>
      </c>
      <c r="F300" s="168" t="s">
        <v>1051</v>
      </c>
      <c r="G300" s="169" t="s">
        <v>176</v>
      </c>
      <c r="H300" s="170">
        <v>20</v>
      </c>
      <c r="I300" s="171"/>
      <c r="J300" s="172">
        <f>ROUND(I300*H300,2)</f>
        <v>0</v>
      </c>
      <c r="K300" s="173"/>
      <c r="L300" s="174"/>
      <c r="M300" s="175" t="s">
        <v>1</v>
      </c>
      <c r="N300" s="176" t="s">
        <v>37</v>
      </c>
      <c r="O300" s="60"/>
      <c r="P300" s="162">
        <f>O300*H300</f>
        <v>0</v>
      </c>
      <c r="Q300" s="162">
        <v>0</v>
      </c>
      <c r="R300" s="162">
        <f>Q300*H300</f>
        <v>0</v>
      </c>
      <c r="S300" s="162">
        <v>0</v>
      </c>
      <c r="T300" s="163">
        <f>S300*H300</f>
        <v>0</v>
      </c>
      <c r="U300" s="34"/>
      <c r="V300" s="34"/>
      <c r="W300" s="34"/>
      <c r="X300" s="34"/>
      <c r="Y300" s="34"/>
      <c r="Z300" s="34"/>
      <c r="AA300" s="34"/>
      <c r="AB300" s="34"/>
      <c r="AC300" s="34"/>
      <c r="AD300" s="34"/>
      <c r="AE300" s="34"/>
      <c r="AR300" s="164" t="s">
        <v>168</v>
      </c>
      <c r="AT300" s="164" t="s">
        <v>169</v>
      </c>
      <c r="AU300" s="164" t="s">
        <v>82</v>
      </c>
      <c r="AY300" s="19" t="s">
        <v>152</v>
      </c>
      <c r="BE300" s="165">
        <f>IF(N300="základní",J300,0)</f>
        <v>0</v>
      </c>
      <c r="BF300" s="165">
        <f>IF(N300="snížená",J300,0)</f>
        <v>0</v>
      </c>
      <c r="BG300" s="165">
        <f>IF(N300="zákl. přenesená",J300,0)</f>
        <v>0</v>
      </c>
      <c r="BH300" s="165">
        <f>IF(N300="sníž. přenesená",J300,0)</f>
        <v>0</v>
      </c>
      <c r="BI300" s="165">
        <f>IF(N300="nulová",J300,0)</f>
        <v>0</v>
      </c>
      <c r="BJ300" s="19" t="s">
        <v>80</v>
      </c>
      <c r="BK300" s="165">
        <f>ROUND(I300*H300,2)</f>
        <v>0</v>
      </c>
      <c r="BL300" s="19" t="s">
        <v>159</v>
      </c>
      <c r="BM300" s="164" t="s">
        <v>335</v>
      </c>
    </row>
    <row r="301" spans="1:65" s="13" customFormat="1">
      <c r="B301" s="182"/>
      <c r="D301" s="183" t="s">
        <v>440</v>
      </c>
      <c r="E301" s="184" t="s">
        <v>1</v>
      </c>
      <c r="F301" s="185" t="s">
        <v>954</v>
      </c>
      <c r="H301" s="186">
        <v>20</v>
      </c>
      <c r="I301" s="187"/>
      <c r="L301" s="182"/>
      <c r="M301" s="188"/>
      <c r="N301" s="189"/>
      <c r="O301" s="189"/>
      <c r="P301" s="189"/>
      <c r="Q301" s="189"/>
      <c r="R301" s="189"/>
      <c r="S301" s="189"/>
      <c r="T301" s="190"/>
      <c r="AT301" s="184" t="s">
        <v>440</v>
      </c>
      <c r="AU301" s="184" t="s">
        <v>82</v>
      </c>
      <c r="AV301" s="13" t="s">
        <v>82</v>
      </c>
      <c r="AW301" s="13" t="s">
        <v>29</v>
      </c>
      <c r="AX301" s="13" t="s">
        <v>72</v>
      </c>
      <c r="AY301" s="184" t="s">
        <v>152</v>
      </c>
    </row>
    <row r="302" spans="1:65" s="14" customFormat="1">
      <c r="B302" s="191"/>
      <c r="D302" s="183" t="s">
        <v>440</v>
      </c>
      <c r="E302" s="192" t="s">
        <v>1</v>
      </c>
      <c r="F302" s="193" t="s">
        <v>448</v>
      </c>
      <c r="H302" s="194">
        <v>20</v>
      </c>
      <c r="I302" s="195"/>
      <c r="L302" s="191"/>
      <c r="M302" s="196"/>
      <c r="N302" s="197"/>
      <c r="O302" s="197"/>
      <c r="P302" s="197"/>
      <c r="Q302" s="197"/>
      <c r="R302" s="197"/>
      <c r="S302" s="197"/>
      <c r="T302" s="198"/>
      <c r="AT302" s="192" t="s">
        <v>440</v>
      </c>
      <c r="AU302" s="192" t="s">
        <v>82</v>
      </c>
      <c r="AV302" s="14" t="s">
        <v>159</v>
      </c>
      <c r="AW302" s="14" t="s">
        <v>29</v>
      </c>
      <c r="AX302" s="14" t="s">
        <v>80</v>
      </c>
      <c r="AY302" s="192" t="s">
        <v>152</v>
      </c>
    </row>
    <row r="303" spans="1:65" s="2" customFormat="1" ht="16.5" customHeight="1">
      <c r="A303" s="34"/>
      <c r="B303" s="151"/>
      <c r="C303" s="166" t="s">
        <v>247</v>
      </c>
      <c r="D303" s="166" t="s">
        <v>169</v>
      </c>
      <c r="E303" s="167" t="s">
        <v>1052</v>
      </c>
      <c r="F303" s="168" t="s">
        <v>1053</v>
      </c>
      <c r="G303" s="169" t="s">
        <v>901</v>
      </c>
      <c r="H303" s="170">
        <v>1</v>
      </c>
      <c r="I303" s="171"/>
      <c r="J303" s="172">
        <f>ROUND(I303*H303,2)</f>
        <v>0</v>
      </c>
      <c r="K303" s="173"/>
      <c r="L303" s="174"/>
      <c r="M303" s="175" t="s">
        <v>1</v>
      </c>
      <c r="N303" s="176" t="s">
        <v>37</v>
      </c>
      <c r="O303" s="60"/>
      <c r="P303" s="162">
        <f>O303*H303</f>
        <v>0</v>
      </c>
      <c r="Q303" s="162">
        <v>0</v>
      </c>
      <c r="R303" s="162">
        <f>Q303*H303</f>
        <v>0</v>
      </c>
      <c r="S303" s="162">
        <v>0</v>
      </c>
      <c r="T303" s="163">
        <f>S303*H303</f>
        <v>0</v>
      </c>
      <c r="U303" s="34"/>
      <c r="V303" s="34"/>
      <c r="W303" s="34"/>
      <c r="X303" s="34"/>
      <c r="Y303" s="34"/>
      <c r="Z303" s="34"/>
      <c r="AA303" s="34"/>
      <c r="AB303" s="34"/>
      <c r="AC303" s="34"/>
      <c r="AD303" s="34"/>
      <c r="AE303" s="34"/>
      <c r="AR303" s="164" t="s">
        <v>168</v>
      </c>
      <c r="AT303" s="164" t="s">
        <v>169</v>
      </c>
      <c r="AU303" s="164" t="s">
        <v>82</v>
      </c>
      <c r="AY303" s="19" t="s">
        <v>152</v>
      </c>
      <c r="BE303" s="165">
        <f>IF(N303="základní",J303,0)</f>
        <v>0</v>
      </c>
      <c r="BF303" s="165">
        <f>IF(N303="snížená",J303,0)</f>
        <v>0</v>
      </c>
      <c r="BG303" s="165">
        <f>IF(N303="zákl. přenesená",J303,0)</f>
        <v>0</v>
      </c>
      <c r="BH303" s="165">
        <f>IF(N303="sníž. přenesená",J303,0)</f>
        <v>0</v>
      </c>
      <c r="BI303" s="165">
        <f>IF(N303="nulová",J303,0)</f>
        <v>0</v>
      </c>
      <c r="BJ303" s="19" t="s">
        <v>80</v>
      </c>
      <c r="BK303" s="165">
        <f>ROUND(I303*H303,2)</f>
        <v>0</v>
      </c>
      <c r="BL303" s="19" t="s">
        <v>159</v>
      </c>
      <c r="BM303" s="164" t="s">
        <v>339</v>
      </c>
    </row>
    <row r="304" spans="1:65" s="2" customFormat="1" ht="16.5" customHeight="1">
      <c r="A304" s="34"/>
      <c r="B304" s="151"/>
      <c r="C304" s="166" t="s">
        <v>343</v>
      </c>
      <c r="D304" s="166" t="s">
        <v>169</v>
      </c>
      <c r="E304" s="167" t="s">
        <v>1054</v>
      </c>
      <c r="F304" s="168" t="s">
        <v>1055</v>
      </c>
      <c r="G304" s="169" t="s">
        <v>176</v>
      </c>
      <c r="H304" s="170">
        <v>62</v>
      </c>
      <c r="I304" s="171"/>
      <c r="J304" s="172">
        <f>ROUND(I304*H304,2)</f>
        <v>0</v>
      </c>
      <c r="K304" s="173"/>
      <c r="L304" s="174"/>
      <c r="M304" s="175" t="s">
        <v>1</v>
      </c>
      <c r="N304" s="176" t="s">
        <v>37</v>
      </c>
      <c r="O304" s="60"/>
      <c r="P304" s="162">
        <f>O304*H304</f>
        <v>0</v>
      </c>
      <c r="Q304" s="162">
        <v>0</v>
      </c>
      <c r="R304" s="162">
        <f>Q304*H304</f>
        <v>0</v>
      </c>
      <c r="S304" s="162">
        <v>0</v>
      </c>
      <c r="T304" s="163">
        <f>S304*H304</f>
        <v>0</v>
      </c>
      <c r="U304" s="34"/>
      <c r="V304" s="34"/>
      <c r="W304" s="34"/>
      <c r="X304" s="34"/>
      <c r="Y304" s="34"/>
      <c r="Z304" s="34"/>
      <c r="AA304" s="34"/>
      <c r="AB304" s="34"/>
      <c r="AC304" s="34"/>
      <c r="AD304" s="34"/>
      <c r="AE304" s="34"/>
      <c r="AR304" s="164" t="s">
        <v>168</v>
      </c>
      <c r="AT304" s="164" t="s">
        <v>169</v>
      </c>
      <c r="AU304" s="164" t="s">
        <v>82</v>
      </c>
      <c r="AY304" s="19" t="s">
        <v>152</v>
      </c>
      <c r="BE304" s="165">
        <f>IF(N304="základní",J304,0)</f>
        <v>0</v>
      </c>
      <c r="BF304" s="165">
        <f>IF(N304="snížená",J304,0)</f>
        <v>0</v>
      </c>
      <c r="BG304" s="165">
        <f>IF(N304="zákl. přenesená",J304,0)</f>
        <v>0</v>
      </c>
      <c r="BH304" s="165">
        <f>IF(N304="sníž. přenesená",J304,0)</f>
        <v>0</v>
      </c>
      <c r="BI304" s="165">
        <f>IF(N304="nulová",J304,0)</f>
        <v>0</v>
      </c>
      <c r="BJ304" s="19" t="s">
        <v>80</v>
      </c>
      <c r="BK304" s="165">
        <f>ROUND(I304*H304,2)</f>
        <v>0</v>
      </c>
      <c r="BL304" s="19" t="s">
        <v>159</v>
      </c>
      <c r="BM304" s="164" t="s">
        <v>621</v>
      </c>
    </row>
    <row r="305" spans="1:65" s="13" customFormat="1">
      <c r="B305" s="182"/>
      <c r="D305" s="183" t="s">
        <v>440</v>
      </c>
      <c r="E305" s="184" t="s">
        <v>1</v>
      </c>
      <c r="F305" s="185" t="s">
        <v>951</v>
      </c>
      <c r="H305" s="186">
        <v>62</v>
      </c>
      <c r="I305" s="187"/>
      <c r="L305" s="182"/>
      <c r="M305" s="188"/>
      <c r="N305" s="189"/>
      <c r="O305" s="189"/>
      <c r="P305" s="189"/>
      <c r="Q305" s="189"/>
      <c r="R305" s="189"/>
      <c r="S305" s="189"/>
      <c r="T305" s="190"/>
      <c r="AT305" s="184" t="s">
        <v>440</v>
      </c>
      <c r="AU305" s="184" t="s">
        <v>82</v>
      </c>
      <c r="AV305" s="13" t="s">
        <v>82</v>
      </c>
      <c r="AW305" s="13" t="s">
        <v>29</v>
      </c>
      <c r="AX305" s="13" t="s">
        <v>72</v>
      </c>
      <c r="AY305" s="184" t="s">
        <v>152</v>
      </c>
    </row>
    <row r="306" spans="1:65" s="14" customFormat="1">
      <c r="B306" s="191"/>
      <c r="D306" s="183" t="s">
        <v>440</v>
      </c>
      <c r="E306" s="192" t="s">
        <v>1</v>
      </c>
      <c r="F306" s="193" t="s">
        <v>448</v>
      </c>
      <c r="H306" s="194">
        <v>62</v>
      </c>
      <c r="I306" s="195"/>
      <c r="L306" s="191"/>
      <c r="M306" s="196"/>
      <c r="N306" s="197"/>
      <c r="O306" s="197"/>
      <c r="P306" s="197"/>
      <c r="Q306" s="197"/>
      <c r="R306" s="197"/>
      <c r="S306" s="197"/>
      <c r="T306" s="198"/>
      <c r="AT306" s="192" t="s">
        <v>440</v>
      </c>
      <c r="AU306" s="192" t="s">
        <v>82</v>
      </c>
      <c r="AV306" s="14" t="s">
        <v>159</v>
      </c>
      <c r="AW306" s="14" t="s">
        <v>29</v>
      </c>
      <c r="AX306" s="14" t="s">
        <v>80</v>
      </c>
      <c r="AY306" s="192" t="s">
        <v>152</v>
      </c>
    </row>
    <row r="307" spans="1:65" s="2" customFormat="1" ht="16.5" customHeight="1">
      <c r="A307" s="34"/>
      <c r="B307" s="151"/>
      <c r="C307" s="166" t="s">
        <v>251</v>
      </c>
      <c r="D307" s="166" t="s">
        <v>169</v>
      </c>
      <c r="E307" s="167" t="s">
        <v>1056</v>
      </c>
      <c r="F307" s="168" t="s">
        <v>1057</v>
      </c>
      <c r="G307" s="169" t="s">
        <v>901</v>
      </c>
      <c r="H307" s="170">
        <v>4</v>
      </c>
      <c r="I307" s="171"/>
      <c r="J307" s="172">
        <f>ROUND(I307*H307,2)</f>
        <v>0</v>
      </c>
      <c r="K307" s="173"/>
      <c r="L307" s="174"/>
      <c r="M307" s="175" t="s">
        <v>1</v>
      </c>
      <c r="N307" s="176" t="s">
        <v>37</v>
      </c>
      <c r="O307" s="60"/>
      <c r="P307" s="162">
        <f>O307*H307</f>
        <v>0</v>
      </c>
      <c r="Q307" s="162">
        <v>0</v>
      </c>
      <c r="R307" s="162">
        <f>Q307*H307</f>
        <v>0</v>
      </c>
      <c r="S307" s="162">
        <v>0</v>
      </c>
      <c r="T307" s="163">
        <f>S307*H307</f>
        <v>0</v>
      </c>
      <c r="U307" s="34"/>
      <c r="V307" s="34"/>
      <c r="W307" s="34"/>
      <c r="X307" s="34"/>
      <c r="Y307" s="34"/>
      <c r="Z307" s="34"/>
      <c r="AA307" s="34"/>
      <c r="AB307" s="34"/>
      <c r="AC307" s="34"/>
      <c r="AD307" s="34"/>
      <c r="AE307" s="34"/>
      <c r="AR307" s="164" t="s">
        <v>168</v>
      </c>
      <c r="AT307" s="164" t="s">
        <v>169</v>
      </c>
      <c r="AU307" s="164" t="s">
        <v>82</v>
      </c>
      <c r="AY307" s="19" t="s">
        <v>152</v>
      </c>
      <c r="BE307" s="165">
        <f>IF(N307="základní",J307,0)</f>
        <v>0</v>
      </c>
      <c r="BF307" s="165">
        <f>IF(N307="snížená",J307,0)</f>
        <v>0</v>
      </c>
      <c r="BG307" s="165">
        <f>IF(N307="zákl. přenesená",J307,0)</f>
        <v>0</v>
      </c>
      <c r="BH307" s="165">
        <f>IF(N307="sníž. přenesená",J307,0)</f>
        <v>0</v>
      </c>
      <c r="BI307" s="165">
        <f>IF(N307="nulová",J307,0)</f>
        <v>0</v>
      </c>
      <c r="BJ307" s="19" t="s">
        <v>80</v>
      </c>
      <c r="BK307" s="165">
        <f>ROUND(I307*H307,2)</f>
        <v>0</v>
      </c>
      <c r="BL307" s="19" t="s">
        <v>159</v>
      </c>
      <c r="BM307" s="164" t="s">
        <v>346</v>
      </c>
    </row>
    <row r="308" spans="1:65" s="13" customFormat="1">
      <c r="B308" s="182"/>
      <c r="D308" s="183" t="s">
        <v>440</v>
      </c>
      <c r="E308" s="184" t="s">
        <v>1</v>
      </c>
      <c r="F308" s="185" t="s">
        <v>1058</v>
      </c>
      <c r="H308" s="186">
        <v>1</v>
      </c>
      <c r="I308" s="187"/>
      <c r="L308" s="182"/>
      <c r="M308" s="188"/>
      <c r="N308" s="189"/>
      <c r="O308" s="189"/>
      <c r="P308" s="189"/>
      <c r="Q308" s="189"/>
      <c r="R308" s="189"/>
      <c r="S308" s="189"/>
      <c r="T308" s="190"/>
      <c r="AT308" s="184" t="s">
        <v>440</v>
      </c>
      <c r="AU308" s="184" t="s">
        <v>82</v>
      </c>
      <c r="AV308" s="13" t="s">
        <v>82</v>
      </c>
      <c r="AW308" s="13" t="s">
        <v>29</v>
      </c>
      <c r="AX308" s="13" t="s">
        <v>72</v>
      </c>
      <c r="AY308" s="184" t="s">
        <v>152</v>
      </c>
    </row>
    <row r="309" spans="1:65" s="13" customFormat="1">
      <c r="B309" s="182"/>
      <c r="D309" s="183" t="s">
        <v>440</v>
      </c>
      <c r="E309" s="184" t="s">
        <v>1</v>
      </c>
      <c r="F309" s="185" t="s">
        <v>1059</v>
      </c>
      <c r="H309" s="186">
        <v>1</v>
      </c>
      <c r="I309" s="187"/>
      <c r="L309" s="182"/>
      <c r="M309" s="188"/>
      <c r="N309" s="189"/>
      <c r="O309" s="189"/>
      <c r="P309" s="189"/>
      <c r="Q309" s="189"/>
      <c r="R309" s="189"/>
      <c r="S309" s="189"/>
      <c r="T309" s="190"/>
      <c r="AT309" s="184" t="s">
        <v>440</v>
      </c>
      <c r="AU309" s="184" t="s">
        <v>82</v>
      </c>
      <c r="AV309" s="13" t="s">
        <v>82</v>
      </c>
      <c r="AW309" s="13" t="s">
        <v>29</v>
      </c>
      <c r="AX309" s="13" t="s">
        <v>72</v>
      </c>
      <c r="AY309" s="184" t="s">
        <v>152</v>
      </c>
    </row>
    <row r="310" spans="1:65" s="13" customFormat="1">
      <c r="B310" s="182"/>
      <c r="D310" s="183" t="s">
        <v>440</v>
      </c>
      <c r="E310" s="184" t="s">
        <v>1</v>
      </c>
      <c r="F310" s="185" t="s">
        <v>1060</v>
      </c>
      <c r="H310" s="186">
        <v>1</v>
      </c>
      <c r="I310" s="187"/>
      <c r="L310" s="182"/>
      <c r="M310" s="188"/>
      <c r="N310" s="189"/>
      <c r="O310" s="189"/>
      <c r="P310" s="189"/>
      <c r="Q310" s="189"/>
      <c r="R310" s="189"/>
      <c r="S310" s="189"/>
      <c r="T310" s="190"/>
      <c r="AT310" s="184" t="s">
        <v>440</v>
      </c>
      <c r="AU310" s="184" t="s">
        <v>82</v>
      </c>
      <c r="AV310" s="13" t="s">
        <v>82</v>
      </c>
      <c r="AW310" s="13" t="s">
        <v>29</v>
      </c>
      <c r="AX310" s="13" t="s">
        <v>72</v>
      </c>
      <c r="AY310" s="184" t="s">
        <v>152</v>
      </c>
    </row>
    <row r="311" spans="1:65" s="13" customFormat="1">
      <c r="B311" s="182"/>
      <c r="D311" s="183" t="s">
        <v>440</v>
      </c>
      <c r="E311" s="184" t="s">
        <v>1</v>
      </c>
      <c r="F311" s="185" t="s">
        <v>1061</v>
      </c>
      <c r="H311" s="186">
        <v>1</v>
      </c>
      <c r="I311" s="187"/>
      <c r="L311" s="182"/>
      <c r="M311" s="188"/>
      <c r="N311" s="189"/>
      <c r="O311" s="189"/>
      <c r="P311" s="189"/>
      <c r="Q311" s="189"/>
      <c r="R311" s="189"/>
      <c r="S311" s="189"/>
      <c r="T311" s="190"/>
      <c r="AT311" s="184" t="s">
        <v>440</v>
      </c>
      <c r="AU311" s="184" t="s">
        <v>82</v>
      </c>
      <c r="AV311" s="13" t="s">
        <v>82</v>
      </c>
      <c r="AW311" s="13" t="s">
        <v>29</v>
      </c>
      <c r="AX311" s="13" t="s">
        <v>72</v>
      </c>
      <c r="AY311" s="184" t="s">
        <v>152</v>
      </c>
    </row>
    <row r="312" spans="1:65" s="14" customFormat="1">
      <c r="B312" s="191"/>
      <c r="D312" s="183" t="s">
        <v>440</v>
      </c>
      <c r="E312" s="192" t="s">
        <v>1</v>
      </c>
      <c r="F312" s="193" t="s">
        <v>448</v>
      </c>
      <c r="H312" s="194">
        <v>4</v>
      </c>
      <c r="I312" s="195"/>
      <c r="L312" s="191"/>
      <c r="M312" s="196"/>
      <c r="N312" s="197"/>
      <c r="O312" s="197"/>
      <c r="P312" s="197"/>
      <c r="Q312" s="197"/>
      <c r="R312" s="197"/>
      <c r="S312" s="197"/>
      <c r="T312" s="198"/>
      <c r="AT312" s="192" t="s">
        <v>440</v>
      </c>
      <c r="AU312" s="192" t="s">
        <v>82</v>
      </c>
      <c r="AV312" s="14" t="s">
        <v>159</v>
      </c>
      <c r="AW312" s="14" t="s">
        <v>29</v>
      </c>
      <c r="AX312" s="14" t="s">
        <v>80</v>
      </c>
      <c r="AY312" s="192" t="s">
        <v>152</v>
      </c>
    </row>
    <row r="313" spans="1:65" s="2" customFormat="1" ht="16.5" customHeight="1">
      <c r="A313" s="34"/>
      <c r="B313" s="151"/>
      <c r="C313" s="166" t="s">
        <v>350</v>
      </c>
      <c r="D313" s="166" t="s">
        <v>169</v>
      </c>
      <c r="E313" s="167" t="s">
        <v>1062</v>
      </c>
      <c r="F313" s="168" t="s">
        <v>1063</v>
      </c>
      <c r="G313" s="169" t="s">
        <v>901</v>
      </c>
      <c r="H313" s="170">
        <v>7</v>
      </c>
      <c r="I313" s="171"/>
      <c r="J313" s="172">
        <f>ROUND(I313*H313,2)</f>
        <v>0</v>
      </c>
      <c r="K313" s="173"/>
      <c r="L313" s="174"/>
      <c r="M313" s="175" t="s">
        <v>1</v>
      </c>
      <c r="N313" s="176" t="s">
        <v>37</v>
      </c>
      <c r="O313" s="60"/>
      <c r="P313" s="162">
        <f>O313*H313</f>
        <v>0</v>
      </c>
      <c r="Q313" s="162">
        <v>0</v>
      </c>
      <c r="R313" s="162">
        <f>Q313*H313</f>
        <v>0</v>
      </c>
      <c r="S313" s="162">
        <v>0</v>
      </c>
      <c r="T313" s="163">
        <f>S313*H313</f>
        <v>0</v>
      </c>
      <c r="U313" s="34"/>
      <c r="V313" s="34"/>
      <c r="W313" s="34"/>
      <c r="X313" s="34"/>
      <c r="Y313" s="34"/>
      <c r="Z313" s="34"/>
      <c r="AA313" s="34"/>
      <c r="AB313" s="34"/>
      <c r="AC313" s="34"/>
      <c r="AD313" s="34"/>
      <c r="AE313" s="34"/>
      <c r="AR313" s="164" t="s">
        <v>168</v>
      </c>
      <c r="AT313" s="164" t="s">
        <v>169</v>
      </c>
      <c r="AU313" s="164" t="s">
        <v>82</v>
      </c>
      <c r="AY313" s="19" t="s">
        <v>152</v>
      </c>
      <c r="BE313" s="165">
        <f>IF(N313="základní",J313,0)</f>
        <v>0</v>
      </c>
      <c r="BF313" s="165">
        <f>IF(N313="snížená",J313,0)</f>
        <v>0</v>
      </c>
      <c r="BG313" s="165">
        <f>IF(N313="zákl. přenesená",J313,0)</f>
        <v>0</v>
      </c>
      <c r="BH313" s="165">
        <f>IF(N313="sníž. přenesená",J313,0)</f>
        <v>0</v>
      </c>
      <c r="BI313" s="165">
        <f>IF(N313="nulová",J313,0)</f>
        <v>0</v>
      </c>
      <c r="BJ313" s="19" t="s">
        <v>80</v>
      </c>
      <c r="BK313" s="165">
        <f>ROUND(I313*H313,2)</f>
        <v>0</v>
      </c>
      <c r="BL313" s="19" t="s">
        <v>159</v>
      </c>
      <c r="BM313" s="164" t="s">
        <v>349</v>
      </c>
    </row>
    <row r="314" spans="1:65" s="15" customFormat="1">
      <c r="B314" s="199"/>
      <c r="D314" s="183" t="s">
        <v>440</v>
      </c>
      <c r="E314" s="200" t="s">
        <v>1</v>
      </c>
      <c r="F314" s="201" t="s">
        <v>1064</v>
      </c>
      <c r="H314" s="200" t="s">
        <v>1</v>
      </c>
      <c r="I314" s="202"/>
      <c r="L314" s="199"/>
      <c r="M314" s="203"/>
      <c r="N314" s="204"/>
      <c r="O314" s="204"/>
      <c r="P314" s="204"/>
      <c r="Q314" s="204"/>
      <c r="R314" s="204"/>
      <c r="S314" s="204"/>
      <c r="T314" s="205"/>
      <c r="AT314" s="200" t="s">
        <v>440</v>
      </c>
      <c r="AU314" s="200" t="s">
        <v>82</v>
      </c>
      <c r="AV314" s="15" t="s">
        <v>80</v>
      </c>
      <c r="AW314" s="15" t="s">
        <v>29</v>
      </c>
      <c r="AX314" s="15" t="s">
        <v>72</v>
      </c>
      <c r="AY314" s="200" t="s">
        <v>152</v>
      </c>
    </row>
    <row r="315" spans="1:65" s="13" customFormat="1">
      <c r="B315" s="182"/>
      <c r="D315" s="183" t="s">
        <v>440</v>
      </c>
      <c r="E315" s="184" t="s">
        <v>1</v>
      </c>
      <c r="F315" s="185" t="s">
        <v>1065</v>
      </c>
      <c r="H315" s="186">
        <v>3</v>
      </c>
      <c r="I315" s="187"/>
      <c r="L315" s="182"/>
      <c r="M315" s="188"/>
      <c r="N315" s="189"/>
      <c r="O315" s="189"/>
      <c r="P315" s="189"/>
      <c r="Q315" s="189"/>
      <c r="R315" s="189"/>
      <c r="S315" s="189"/>
      <c r="T315" s="190"/>
      <c r="AT315" s="184" t="s">
        <v>440</v>
      </c>
      <c r="AU315" s="184" t="s">
        <v>82</v>
      </c>
      <c r="AV315" s="13" t="s">
        <v>82</v>
      </c>
      <c r="AW315" s="13" t="s">
        <v>29</v>
      </c>
      <c r="AX315" s="13" t="s">
        <v>72</v>
      </c>
      <c r="AY315" s="184" t="s">
        <v>152</v>
      </c>
    </row>
    <row r="316" spans="1:65" s="13" customFormat="1">
      <c r="B316" s="182"/>
      <c r="D316" s="183" t="s">
        <v>440</v>
      </c>
      <c r="E316" s="184" t="s">
        <v>1</v>
      </c>
      <c r="F316" s="185" t="s">
        <v>1066</v>
      </c>
      <c r="H316" s="186">
        <v>4</v>
      </c>
      <c r="I316" s="187"/>
      <c r="L316" s="182"/>
      <c r="M316" s="188"/>
      <c r="N316" s="189"/>
      <c r="O316" s="189"/>
      <c r="P316" s="189"/>
      <c r="Q316" s="189"/>
      <c r="R316" s="189"/>
      <c r="S316" s="189"/>
      <c r="T316" s="190"/>
      <c r="AT316" s="184" t="s">
        <v>440</v>
      </c>
      <c r="AU316" s="184" t="s">
        <v>82</v>
      </c>
      <c r="AV316" s="13" t="s">
        <v>82</v>
      </c>
      <c r="AW316" s="13" t="s">
        <v>29</v>
      </c>
      <c r="AX316" s="13" t="s">
        <v>72</v>
      </c>
      <c r="AY316" s="184" t="s">
        <v>152</v>
      </c>
    </row>
    <row r="317" spans="1:65" s="14" customFormat="1">
      <c r="B317" s="191"/>
      <c r="D317" s="183" t="s">
        <v>440</v>
      </c>
      <c r="E317" s="192" t="s">
        <v>1</v>
      </c>
      <c r="F317" s="193" t="s">
        <v>448</v>
      </c>
      <c r="H317" s="194">
        <v>7</v>
      </c>
      <c r="I317" s="195"/>
      <c r="L317" s="191"/>
      <c r="M317" s="196"/>
      <c r="N317" s="197"/>
      <c r="O317" s="197"/>
      <c r="P317" s="197"/>
      <c r="Q317" s="197"/>
      <c r="R317" s="197"/>
      <c r="S317" s="197"/>
      <c r="T317" s="198"/>
      <c r="AT317" s="192" t="s">
        <v>440</v>
      </c>
      <c r="AU317" s="192" t="s">
        <v>82</v>
      </c>
      <c r="AV317" s="14" t="s">
        <v>159</v>
      </c>
      <c r="AW317" s="14" t="s">
        <v>29</v>
      </c>
      <c r="AX317" s="14" t="s">
        <v>80</v>
      </c>
      <c r="AY317" s="192" t="s">
        <v>152</v>
      </c>
    </row>
    <row r="318" spans="1:65" s="2" customFormat="1" ht="16.5" customHeight="1">
      <c r="A318" s="34"/>
      <c r="B318" s="151"/>
      <c r="C318" s="166" t="s">
        <v>254</v>
      </c>
      <c r="D318" s="166" t="s">
        <v>169</v>
      </c>
      <c r="E318" s="167" t="s">
        <v>1067</v>
      </c>
      <c r="F318" s="168" t="s">
        <v>1068</v>
      </c>
      <c r="G318" s="169" t="s">
        <v>188</v>
      </c>
      <c r="H318" s="170">
        <v>140</v>
      </c>
      <c r="I318" s="171"/>
      <c r="J318" s="172">
        <f>ROUND(I318*H318,2)</f>
        <v>0</v>
      </c>
      <c r="K318" s="173"/>
      <c r="L318" s="174"/>
      <c r="M318" s="175" t="s">
        <v>1</v>
      </c>
      <c r="N318" s="176" t="s">
        <v>37</v>
      </c>
      <c r="O318" s="60"/>
      <c r="P318" s="162">
        <f>O318*H318</f>
        <v>0</v>
      </c>
      <c r="Q318" s="162">
        <v>0</v>
      </c>
      <c r="R318" s="162">
        <f>Q318*H318</f>
        <v>0</v>
      </c>
      <c r="S318" s="162">
        <v>0</v>
      </c>
      <c r="T318" s="163">
        <f>S318*H318</f>
        <v>0</v>
      </c>
      <c r="U318" s="34"/>
      <c r="V318" s="34"/>
      <c r="W318" s="34"/>
      <c r="X318" s="34"/>
      <c r="Y318" s="34"/>
      <c r="Z318" s="34"/>
      <c r="AA318" s="34"/>
      <c r="AB318" s="34"/>
      <c r="AC318" s="34"/>
      <c r="AD318" s="34"/>
      <c r="AE318" s="34"/>
      <c r="AR318" s="164" t="s">
        <v>168</v>
      </c>
      <c r="AT318" s="164" t="s">
        <v>169</v>
      </c>
      <c r="AU318" s="164" t="s">
        <v>82</v>
      </c>
      <c r="AY318" s="19" t="s">
        <v>152</v>
      </c>
      <c r="BE318" s="165">
        <f>IF(N318="základní",J318,0)</f>
        <v>0</v>
      </c>
      <c r="BF318" s="165">
        <f>IF(N318="snížená",J318,0)</f>
        <v>0</v>
      </c>
      <c r="BG318" s="165">
        <f>IF(N318="zákl. přenesená",J318,0)</f>
        <v>0</v>
      </c>
      <c r="BH318" s="165">
        <f>IF(N318="sníž. přenesená",J318,0)</f>
        <v>0</v>
      </c>
      <c r="BI318" s="165">
        <f>IF(N318="nulová",J318,0)</f>
        <v>0</v>
      </c>
      <c r="BJ318" s="19" t="s">
        <v>80</v>
      </c>
      <c r="BK318" s="165">
        <f>ROUND(I318*H318,2)</f>
        <v>0</v>
      </c>
      <c r="BL318" s="19" t="s">
        <v>159</v>
      </c>
      <c r="BM318" s="164" t="s">
        <v>353</v>
      </c>
    </row>
    <row r="319" spans="1:65" s="15" customFormat="1">
      <c r="B319" s="199"/>
      <c r="D319" s="183" t="s">
        <v>440</v>
      </c>
      <c r="E319" s="200" t="s">
        <v>1</v>
      </c>
      <c r="F319" s="201" t="s">
        <v>1069</v>
      </c>
      <c r="H319" s="200" t="s">
        <v>1</v>
      </c>
      <c r="I319" s="202"/>
      <c r="L319" s="199"/>
      <c r="M319" s="203"/>
      <c r="N319" s="204"/>
      <c r="O319" s="204"/>
      <c r="P319" s="204"/>
      <c r="Q319" s="204"/>
      <c r="R319" s="204"/>
      <c r="S319" s="204"/>
      <c r="T319" s="205"/>
      <c r="AT319" s="200" t="s">
        <v>440</v>
      </c>
      <c r="AU319" s="200" t="s">
        <v>82</v>
      </c>
      <c r="AV319" s="15" t="s">
        <v>80</v>
      </c>
      <c r="AW319" s="15" t="s">
        <v>29</v>
      </c>
      <c r="AX319" s="15" t="s">
        <v>72</v>
      </c>
      <c r="AY319" s="200" t="s">
        <v>152</v>
      </c>
    </row>
    <row r="320" spans="1:65" s="13" customFormat="1">
      <c r="B320" s="182"/>
      <c r="D320" s="183" t="s">
        <v>440</v>
      </c>
      <c r="E320" s="184" t="s">
        <v>1</v>
      </c>
      <c r="F320" s="185" t="s">
        <v>1070</v>
      </c>
      <c r="H320" s="186">
        <v>52</v>
      </c>
      <c r="I320" s="187"/>
      <c r="L320" s="182"/>
      <c r="M320" s="188"/>
      <c r="N320" s="189"/>
      <c r="O320" s="189"/>
      <c r="P320" s="189"/>
      <c r="Q320" s="189"/>
      <c r="R320" s="189"/>
      <c r="S320" s="189"/>
      <c r="T320" s="190"/>
      <c r="AT320" s="184" t="s">
        <v>440</v>
      </c>
      <c r="AU320" s="184" t="s">
        <v>82</v>
      </c>
      <c r="AV320" s="13" t="s">
        <v>82</v>
      </c>
      <c r="AW320" s="13" t="s">
        <v>29</v>
      </c>
      <c r="AX320" s="13" t="s">
        <v>72</v>
      </c>
      <c r="AY320" s="184" t="s">
        <v>152</v>
      </c>
    </row>
    <row r="321" spans="1:65" s="13" customFormat="1">
      <c r="B321" s="182"/>
      <c r="D321" s="183" t="s">
        <v>440</v>
      </c>
      <c r="E321" s="184" t="s">
        <v>1</v>
      </c>
      <c r="F321" s="185" t="s">
        <v>1071</v>
      </c>
      <c r="H321" s="186">
        <v>88</v>
      </c>
      <c r="I321" s="187"/>
      <c r="L321" s="182"/>
      <c r="M321" s="188"/>
      <c r="N321" s="189"/>
      <c r="O321" s="189"/>
      <c r="P321" s="189"/>
      <c r="Q321" s="189"/>
      <c r="R321" s="189"/>
      <c r="S321" s="189"/>
      <c r="T321" s="190"/>
      <c r="AT321" s="184" t="s">
        <v>440</v>
      </c>
      <c r="AU321" s="184" t="s">
        <v>82</v>
      </c>
      <c r="AV321" s="13" t="s">
        <v>82</v>
      </c>
      <c r="AW321" s="13" t="s">
        <v>29</v>
      </c>
      <c r="AX321" s="13" t="s">
        <v>72</v>
      </c>
      <c r="AY321" s="184" t="s">
        <v>152</v>
      </c>
    </row>
    <row r="322" spans="1:65" s="14" customFormat="1">
      <c r="B322" s="191"/>
      <c r="D322" s="183" t="s">
        <v>440</v>
      </c>
      <c r="E322" s="192" t="s">
        <v>1</v>
      </c>
      <c r="F322" s="193" t="s">
        <v>448</v>
      </c>
      <c r="H322" s="194">
        <v>140</v>
      </c>
      <c r="I322" s="195"/>
      <c r="L322" s="191"/>
      <c r="M322" s="196"/>
      <c r="N322" s="197"/>
      <c r="O322" s="197"/>
      <c r="P322" s="197"/>
      <c r="Q322" s="197"/>
      <c r="R322" s="197"/>
      <c r="S322" s="197"/>
      <c r="T322" s="198"/>
      <c r="AT322" s="192" t="s">
        <v>440</v>
      </c>
      <c r="AU322" s="192" t="s">
        <v>82</v>
      </c>
      <c r="AV322" s="14" t="s">
        <v>159</v>
      </c>
      <c r="AW322" s="14" t="s">
        <v>29</v>
      </c>
      <c r="AX322" s="14" t="s">
        <v>80</v>
      </c>
      <c r="AY322" s="192" t="s">
        <v>152</v>
      </c>
    </row>
    <row r="323" spans="1:65" s="2" customFormat="1" ht="16.5" customHeight="1">
      <c r="A323" s="34"/>
      <c r="B323" s="151"/>
      <c r="C323" s="166" t="s">
        <v>357</v>
      </c>
      <c r="D323" s="166" t="s">
        <v>169</v>
      </c>
      <c r="E323" s="167" t="s">
        <v>1072</v>
      </c>
      <c r="F323" s="168" t="s">
        <v>1073</v>
      </c>
      <c r="G323" s="169" t="s">
        <v>188</v>
      </c>
      <c r="H323" s="170">
        <v>187</v>
      </c>
      <c r="I323" s="171"/>
      <c r="J323" s="172">
        <f>ROUND(I323*H323,2)</f>
        <v>0</v>
      </c>
      <c r="K323" s="173"/>
      <c r="L323" s="174"/>
      <c r="M323" s="175" t="s">
        <v>1</v>
      </c>
      <c r="N323" s="176" t="s">
        <v>37</v>
      </c>
      <c r="O323" s="60"/>
      <c r="P323" s="162">
        <f>O323*H323</f>
        <v>0</v>
      </c>
      <c r="Q323" s="162">
        <v>0</v>
      </c>
      <c r="R323" s="162">
        <f>Q323*H323</f>
        <v>0</v>
      </c>
      <c r="S323" s="162">
        <v>0</v>
      </c>
      <c r="T323" s="163">
        <f>S323*H323</f>
        <v>0</v>
      </c>
      <c r="U323" s="34"/>
      <c r="V323" s="34"/>
      <c r="W323" s="34"/>
      <c r="X323" s="34"/>
      <c r="Y323" s="34"/>
      <c r="Z323" s="34"/>
      <c r="AA323" s="34"/>
      <c r="AB323" s="34"/>
      <c r="AC323" s="34"/>
      <c r="AD323" s="34"/>
      <c r="AE323" s="34"/>
      <c r="AR323" s="164" t="s">
        <v>168</v>
      </c>
      <c r="AT323" s="164" t="s">
        <v>169</v>
      </c>
      <c r="AU323" s="164" t="s">
        <v>82</v>
      </c>
      <c r="AY323" s="19" t="s">
        <v>152</v>
      </c>
      <c r="BE323" s="165">
        <f>IF(N323="základní",J323,0)</f>
        <v>0</v>
      </c>
      <c r="BF323" s="165">
        <f>IF(N323="snížená",J323,0)</f>
        <v>0</v>
      </c>
      <c r="BG323" s="165">
        <f>IF(N323="zákl. přenesená",J323,0)</f>
        <v>0</v>
      </c>
      <c r="BH323" s="165">
        <f>IF(N323="sníž. přenesená",J323,0)</f>
        <v>0</v>
      </c>
      <c r="BI323" s="165">
        <f>IF(N323="nulová",J323,0)</f>
        <v>0</v>
      </c>
      <c r="BJ323" s="19" t="s">
        <v>80</v>
      </c>
      <c r="BK323" s="165">
        <f>ROUND(I323*H323,2)</f>
        <v>0</v>
      </c>
      <c r="BL323" s="19" t="s">
        <v>159</v>
      </c>
      <c r="BM323" s="164" t="s">
        <v>356</v>
      </c>
    </row>
    <row r="324" spans="1:65" s="13" customFormat="1">
      <c r="B324" s="182"/>
      <c r="D324" s="183" t="s">
        <v>440</v>
      </c>
      <c r="E324" s="184" t="s">
        <v>1</v>
      </c>
      <c r="F324" s="185" t="s">
        <v>969</v>
      </c>
      <c r="H324" s="186">
        <v>187</v>
      </c>
      <c r="I324" s="187"/>
      <c r="L324" s="182"/>
      <c r="M324" s="188"/>
      <c r="N324" s="189"/>
      <c r="O324" s="189"/>
      <c r="P324" s="189"/>
      <c r="Q324" s="189"/>
      <c r="R324" s="189"/>
      <c r="S324" s="189"/>
      <c r="T324" s="190"/>
      <c r="AT324" s="184" t="s">
        <v>440</v>
      </c>
      <c r="AU324" s="184" t="s">
        <v>82</v>
      </c>
      <c r="AV324" s="13" t="s">
        <v>82</v>
      </c>
      <c r="AW324" s="13" t="s">
        <v>29</v>
      </c>
      <c r="AX324" s="13" t="s">
        <v>72</v>
      </c>
      <c r="AY324" s="184" t="s">
        <v>152</v>
      </c>
    </row>
    <row r="325" spans="1:65" s="14" customFormat="1">
      <c r="B325" s="191"/>
      <c r="D325" s="183" t="s">
        <v>440</v>
      </c>
      <c r="E325" s="192" t="s">
        <v>1</v>
      </c>
      <c r="F325" s="193" t="s">
        <v>448</v>
      </c>
      <c r="H325" s="194">
        <v>187</v>
      </c>
      <c r="I325" s="195"/>
      <c r="L325" s="191"/>
      <c r="M325" s="196"/>
      <c r="N325" s="197"/>
      <c r="O325" s="197"/>
      <c r="P325" s="197"/>
      <c r="Q325" s="197"/>
      <c r="R325" s="197"/>
      <c r="S325" s="197"/>
      <c r="T325" s="198"/>
      <c r="AT325" s="192" t="s">
        <v>440</v>
      </c>
      <c r="AU325" s="192" t="s">
        <v>82</v>
      </c>
      <c r="AV325" s="14" t="s">
        <v>159</v>
      </c>
      <c r="AW325" s="14" t="s">
        <v>29</v>
      </c>
      <c r="AX325" s="14" t="s">
        <v>80</v>
      </c>
      <c r="AY325" s="192" t="s">
        <v>152</v>
      </c>
    </row>
    <row r="326" spans="1:65" s="2" customFormat="1" ht="16.5" customHeight="1">
      <c r="A326" s="34"/>
      <c r="B326" s="151"/>
      <c r="C326" s="166" t="s">
        <v>258</v>
      </c>
      <c r="D326" s="166" t="s">
        <v>169</v>
      </c>
      <c r="E326" s="167" t="s">
        <v>1074</v>
      </c>
      <c r="F326" s="168" t="s">
        <v>1075</v>
      </c>
      <c r="G326" s="169" t="s">
        <v>188</v>
      </c>
      <c r="H326" s="170">
        <v>3</v>
      </c>
      <c r="I326" s="171"/>
      <c r="J326" s="172">
        <f>ROUND(I326*H326,2)</f>
        <v>0</v>
      </c>
      <c r="K326" s="173"/>
      <c r="L326" s="174"/>
      <c r="M326" s="175" t="s">
        <v>1</v>
      </c>
      <c r="N326" s="176" t="s">
        <v>37</v>
      </c>
      <c r="O326" s="60"/>
      <c r="P326" s="162">
        <f>O326*H326</f>
        <v>0</v>
      </c>
      <c r="Q326" s="162">
        <v>0</v>
      </c>
      <c r="R326" s="162">
        <f>Q326*H326</f>
        <v>0</v>
      </c>
      <c r="S326" s="162">
        <v>0</v>
      </c>
      <c r="T326" s="163">
        <f>S326*H326</f>
        <v>0</v>
      </c>
      <c r="U326" s="34"/>
      <c r="V326" s="34"/>
      <c r="W326" s="34"/>
      <c r="X326" s="34"/>
      <c r="Y326" s="34"/>
      <c r="Z326" s="34"/>
      <c r="AA326" s="34"/>
      <c r="AB326" s="34"/>
      <c r="AC326" s="34"/>
      <c r="AD326" s="34"/>
      <c r="AE326" s="34"/>
      <c r="AR326" s="164" t="s">
        <v>168</v>
      </c>
      <c r="AT326" s="164" t="s">
        <v>169</v>
      </c>
      <c r="AU326" s="164" t="s">
        <v>82</v>
      </c>
      <c r="AY326" s="19" t="s">
        <v>152</v>
      </c>
      <c r="BE326" s="165">
        <f>IF(N326="základní",J326,0)</f>
        <v>0</v>
      </c>
      <c r="BF326" s="165">
        <f>IF(N326="snížená",J326,0)</f>
        <v>0</v>
      </c>
      <c r="BG326" s="165">
        <f>IF(N326="zákl. přenesená",J326,0)</f>
        <v>0</v>
      </c>
      <c r="BH326" s="165">
        <f>IF(N326="sníž. přenesená",J326,0)</f>
        <v>0</v>
      </c>
      <c r="BI326" s="165">
        <f>IF(N326="nulová",J326,0)</f>
        <v>0</v>
      </c>
      <c r="BJ326" s="19" t="s">
        <v>80</v>
      </c>
      <c r="BK326" s="165">
        <f>ROUND(I326*H326,2)</f>
        <v>0</v>
      </c>
      <c r="BL326" s="19" t="s">
        <v>159</v>
      </c>
      <c r="BM326" s="164" t="s">
        <v>635</v>
      </c>
    </row>
    <row r="327" spans="1:65" s="13" customFormat="1" ht="22.5">
      <c r="B327" s="182"/>
      <c r="D327" s="183" t="s">
        <v>440</v>
      </c>
      <c r="E327" s="184" t="s">
        <v>1</v>
      </c>
      <c r="F327" s="185" t="s">
        <v>970</v>
      </c>
      <c r="H327" s="186">
        <v>3</v>
      </c>
      <c r="I327" s="187"/>
      <c r="L327" s="182"/>
      <c r="M327" s="188"/>
      <c r="N327" s="189"/>
      <c r="O327" s="189"/>
      <c r="P327" s="189"/>
      <c r="Q327" s="189"/>
      <c r="R327" s="189"/>
      <c r="S327" s="189"/>
      <c r="T327" s="190"/>
      <c r="AT327" s="184" t="s">
        <v>440</v>
      </c>
      <c r="AU327" s="184" t="s">
        <v>82</v>
      </c>
      <c r="AV327" s="13" t="s">
        <v>82</v>
      </c>
      <c r="AW327" s="13" t="s">
        <v>29</v>
      </c>
      <c r="AX327" s="13" t="s">
        <v>72</v>
      </c>
      <c r="AY327" s="184" t="s">
        <v>152</v>
      </c>
    </row>
    <row r="328" spans="1:65" s="14" customFormat="1">
      <c r="B328" s="191"/>
      <c r="D328" s="183" t="s">
        <v>440</v>
      </c>
      <c r="E328" s="192" t="s">
        <v>1</v>
      </c>
      <c r="F328" s="193" t="s">
        <v>448</v>
      </c>
      <c r="H328" s="194">
        <v>3</v>
      </c>
      <c r="I328" s="195"/>
      <c r="L328" s="191"/>
      <c r="M328" s="196"/>
      <c r="N328" s="197"/>
      <c r="O328" s="197"/>
      <c r="P328" s="197"/>
      <c r="Q328" s="197"/>
      <c r="R328" s="197"/>
      <c r="S328" s="197"/>
      <c r="T328" s="198"/>
      <c r="AT328" s="192" t="s">
        <v>440</v>
      </c>
      <c r="AU328" s="192" t="s">
        <v>82</v>
      </c>
      <c r="AV328" s="14" t="s">
        <v>159</v>
      </c>
      <c r="AW328" s="14" t="s">
        <v>29</v>
      </c>
      <c r="AX328" s="14" t="s">
        <v>80</v>
      </c>
      <c r="AY328" s="192" t="s">
        <v>152</v>
      </c>
    </row>
    <row r="329" spans="1:65" s="2" customFormat="1" ht="16.5" customHeight="1">
      <c r="A329" s="34"/>
      <c r="B329" s="151"/>
      <c r="C329" s="166" t="s">
        <v>364</v>
      </c>
      <c r="D329" s="166" t="s">
        <v>169</v>
      </c>
      <c r="E329" s="167" t="s">
        <v>1076</v>
      </c>
      <c r="F329" s="168" t="s">
        <v>1077</v>
      </c>
      <c r="G329" s="169" t="s">
        <v>188</v>
      </c>
      <c r="H329" s="170">
        <v>1</v>
      </c>
      <c r="I329" s="171"/>
      <c r="J329" s="172">
        <f>ROUND(I329*H329,2)</f>
        <v>0</v>
      </c>
      <c r="K329" s="173"/>
      <c r="L329" s="174"/>
      <c r="M329" s="175" t="s">
        <v>1</v>
      </c>
      <c r="N329" s="176" t="s">
        <v>37</v>
      </c>
      <c r="O329" s="60"/>
      <c r="P329" s="162">
        <f>O329*H329</f>
        <v>0</v>
      </c>
      <c r="Q329" s="162">
        <v>0</v>
      </c>
      <c r="R329" s="162">
        <f>Q329*H329</f>
        <v>0</v>
      </c>
      <c r="S329" s="162">
        <v>0</v>
      </c>
      <c r="T329" s="163">
        <f>S329*H329</f>
        <v>0</v>
      </c>
      <c r="U329" s="34"/>
      <c r="V329" s="34"/>
      <c r="W329" s="34"/>
      <c r="X329" s="34"/>
      <c r="Y329" s="34"/>
      <c r="Z329" s="34"/>
      <c r="AA329" s="34"/>
      <c r="AB329" s="34"/>
      <c r="AC329" s="34"/>
      <c r="AD329" s="34"/>
      <c r="AE329" s="34"/>
      <c r="AR329" s="164" t="s">
        <v>168</v>
      </c>
      <c r="AT329" s="164" t="s">
        <v>169</v>
      </c>
      <c r="AU329" s="164" t="s">
        <v>82</v>
      </c>
      <c r="AY329" s="19" t="s">
        <v>152</v>
      </c>
      <c r="BE329" s="165">
        <f>IF(N329="základní",J329,0)</f>
        <v>0</v>
      </c>
      <c r="BF329" s="165">
        <f>IF(N329="snížená",J329,0)</f>
        <v>0</v>
      </c>
      <c r="BG329" s="165">
        <f>IF(N329="zákl. přenesená",J329,0)</f>
        <v>0</v>
      </c>
      <c r="BH329" s="165">
        <f>IF(N329="sníž. přenesená",J329,0)</f>
        <v>0</v>
      </c>
      <c r="BI329" s="165">
        <f>IF(N329="nulová",J329,0)</f>
        <v>0</v>
      </c>
      <c r="BJ329" s="19" t="s">
        <v>80</v>
      </c>
      <c r="BK329" s="165">
        <f>ROUND(I329*H329,2)</f>
        <v>0</v>
      </c>
      <c r="BL329" s="19" t="s">
        <v>159</v>
      </c>
      <c r="BM329" s="164" t="s">
        <v>363</v>
      </c>
    </row>
    <row r="330" spans="1:65" s="13" customFormat="1">
      <c r="B330" s="182"/>
      <c r="D330" s="183" t="s">
        <v>440</v>
      </c>
      <c r="E330" s="184" t="s">
        <v>1</v>
      </c>
      <c r="F330" s="185" t="s">
        <v>1078</v>
      </c>
      <c r="H330" s="186">
        <v>1</v>
      </c>
      <c r="I330" s="187"/>
      <c r="L330" s="182"/>
      <c r="M330" s="188"/>
      <c r="N330" s="189"/>
      <c r="O330" s="189"/>
      <c r="P330" s="189"/>
      <c r="Q330" s="189"/>
      <c r="R330" s="189"/>
      <c r="S330" s="189"/>
      <c r="T330" s="190"/>
      <c r="AT330" s="184" t="s">
        <v>440</v>
      </c>
      <c r="AU330" s="184" t="s">
        <v>82</v>
      </c>
      <c r="AV330" s="13" t="s">
        <v>82</v>
      </c>
      <c r="AW330" s="13" t="s">
        <v>29</v>
      </c>
      <c r="AX330" s="13" t="s">
        <v>72</v>
      </c>
      <c r="AY330" s="184" t="s">
        <v>152</v>
      </c>
    </row>
    <row r="331" spans="1:65" s="14" customFormat="1">
      <c r="B331" s="191"/>
      <c r="D331" s="183" t="s">
        <v>440</v>
      </c>
      <c r="E331" s="192" t="s">
        <v>1</v>
      </c>
      <c r="F331" s="193" t="s">
        <v>448</v>
      </c>
      <c r="H331" s="194">
        <v>1</v>
      </c>
      <c r="I331" s="195"/>
      <c r="L331" s="191"/>
      <c r="M331" s="196"/>
      <c r="N331" s="197"/>
      <c r="O331" s="197"/>
      <c r="P331" s="197"/>
      <c r="Q331" s="197"/>
      <c r="R331" s="197"/>
      <c r="S331" s="197"/>
      <c r="T331" s="198"/>
      <c r="AT331" s="192" t="s">
        <v>440</v>
      </c>
      <c r="AU331" s="192" t="s">
        <v>82</v>
      </c>
      <c r="AV331" s="14" t="s">
        <v>159</v>
      </c>
      <c r="AW331" s="14" t="s">
        <v>29</v>
      </c>
      <c r="AX331" s="14" t="s">
        <v>80</v>
      </c>
      <c r="AY331" s="192" t="s">
        <v>152</v>
      </c>
    </row>
    <row r="332" spans="1:65" s="2" customFormat="1" ht="16.5" customHeight="1">
      <c r="A332" s="34"/>
      <c r="B332" s="151"/>
      <c r="C332" s="166" t="s">
        <v>261</v>
      </c>
      <c r="D332" s="166" t="s">
        <v>169</v>
      </c>
      <c r="E332" s="167" t="s">
        <v>1079</v>
      </c>
      <c r="F332" s="168" t="s">
        <v>1080</v>
      </c>
      <c r="G332" s="169" t="s">
        <v>188</v>
      </c>
      <c r="H332" s="170">
        <v>1</v>
      </c>
      <c r="I332" s="171"/>
      <c r="J332" s="172">
        <f>ROUND(I332*H332,2)</f>
        <v>0</v>
      </c>
      <c r="K332" s="173"/>
      <c r="L332" s="174"/>
      <c r="M332" s="175" t="s">
        <v>1</v>
      </c>
      <c r="N332" s="176" t="s">
        <v>37</v>
      </c>
      <c r="O332" s="60"/>
      <c r="P332" s="162">
        <f>O332*H332</f>
        <v>0</v>
      </c>
      <c r="Q332" s="162">
        <v>0</v>
      </c>
      <c r="R332" s="162">
        <f>Q332*H332</f>
        <v>0</v>
      </c>
      <c r="S332" s="162">
        <v>0</v>
      </c>
      <c r="T332" s="163">
        <f>S332*H332</f>
        <v>0</v>
      </c>
      <c r="U332" s="34"/>
      <c r="V332" s="34"/>
      <c r="W332" s="34"/>
      <c r="X332" s="34"/>
      <c r="Y332" s="34"/>
      <c r="Z332" s="34"/>
      <c r="AA332" s="34"/>
      <c r="AB332" s="34"/>
      <c r="AC332" s="34"/>
      <c r="AD332" s="34"/>
      <c r="AE332" s="34"/>
      <c r="AR332" s="164" t="s">
        <v>168</v>
      </c>
      <c r="AT332" s="164" t="s">
        <v>169</v>
      </c>
      <c r="AU332" s="164" t="s">
        <v>82</v>
      </c>
      <c r="AY332" s="19" t="s">
        <v>152</v>
      </c>
      <c r="BE332" s="165">
        <f>IF(N332="základní",J332,0)</f>
        <v>0</v>
      </c>
      <c r="BF332" s="165">
        <f>IF(N332="snížená",J332,0)</f>
        <v>0</v>
      </c>
      <c r="BG332" s="165">
        <f>IF(N332="zákl. přenesená",J332,0)</f>
        <v>0</v>
      </c>
      <c r="BH332" s="165">
        <f>IF(N332="sníž. přenesená",J332,0)</f>
        <v>0</v>
      </c>
      <c r="BI332" s="165">
        <f>IF(N332="nulová",J332,0)</f>
        <v>0</v>
      </c>
      <c r="BJ332" s="19" t="s">
        <v>80</v>
      </c>
      <c r="BK332" s="165">
        <f>ROUND(I332*H332,2)</f>
        <v>0</v>
      </c>
      <c r="BL332" s="19" t="s">
        <v>159</v>
      </c>
      <c r="BM332" s="164" t="s">
        <v>638</v>
      </c>
    </row>
    <row r="333" spans="1:65" s="13" customFormat="1">
      <c r="B333" s="182"/>
      <c r="D333" s="183" t="s">
        <v>440</v>
      </c>
      <c r="E333" s="184" t="s">
        <v>1</v>
      </c>
      <c r="F333" s="185" t="s">
        <v>1078</v>
      </c>
      <c r="H333" s="186">
        <v>1</v>
      </c>
      <c r="I333" s="187"/>
      <c r="L333" s="182"/>
      <c r="M333" s="188"/>
      <c r="N333" s="189"/>
      <c r="O333" s="189"/>
      <c r="P333" s="189"/>
      <c r="Q333" s="189"/>
      <c r="R333" s="189"/>
      <c r="S333" s="189"/>
      <c r="T333" s="190"/>
      <c r="AT333" s="184" t="s">
        <v>440</v>
      </c>
      <c r="AU333" s="184" t="s">
        <v>82</v>
      </c>
      <c r="AV333" s="13" t="s">
        <v>82</v>
      </c>
      <c r="AW333" s="13" t="s">
        <v>29</v>
      </c>
      <c r="AX333" s="13" t="s">
        <v>72</v>
      </c>
      <c r="AY333" s="184" t="s">
        <v>152</v>
      </c>
    </row>
    <row r="334" spans="1:65" s="14" customFormat="1">
      <c r="B334" s="191"/>
      <c r="D334" s="183" t="s">
        <v>440</v>
      </c>
      <c r="E334" s="192" t="s">
        <v>1</v>
      </c>
      <c r="F334" s="193" t="s">
        <v>448</v>
      </c>
      <c r="H334" s="194">
        <v>1</v>
      </c>
      <c r="I334" s="195"/>
      <c r="L334" s="191"/>
      <c r="M334" s="196"/>
      <c r="N334" s="197"/>
      <c r="O334" s="197"/>
      <c r="P334" s="197"/>
      <c r="Q334" s="197"/>
      <c r="R334" s="197"/>
      <c r="S334" s="197"/>
      <c r="T334" s="198"/>
      <c r="AT334" s="192" t="s">
        <v>440</v>
      </c>
      <c r="AU334" s="192" t="s">
        <v>82</v>
      </c>
      <c r="AV334" s="14" t="s">
        <v>159</v>
      </c>
      <c r="AW334" s="14" t="s">
        <v>29</v>
      </c>
      <c r="AX334" s="14" t="s">
        <v>80</v>
      </c>
      <c r="AY334" s="192" t="s">
        <v>152</v>
      </c>
    </row>
    <row r="335" spans="1:65" s="2" customFormat="1" ht="16.5" customHeight="1">
      <c r="A335" s="34"/>
      <c r="B335" s="151"/>
      <c r="C335" s="166" t="s">
        <v>371</v>
      </c>
      <c r="D335" s="166" t="s">
        <v>169</v>
      </c>
      <c r="E335" s="167" t="s">
        <v>1081</v>
      </c>
      <c r="F335" s="168" t="s">
        <v>1082</v>
      </c>
      <c r="G335" s="169" t="s">
        <v>188</v>
      </c>
      <c r="H335" s="170">
        <v>1</v>
      </c>
      <c r="I335" s="171"/>
      <c r="J335" s="172">
        <f>ROUND(I335*H335,2)</f>
        <v>0</v>
      </c>
      <c r="K335" s="173"/>
      <c r="L335" s="174"/>
      <c r="M335" s="175" t="s">
        <v>1</v>
      </c>
      <c r="N335" s="176" t="s">
        <v>37</v>
      </c>
      <c r="O335" s="60"/>
      <c r="P335" s="162">
        <f>O335*H335</f>
        <v>0</v>
      </c>
      <c r="Q335" s="162">
        <v>0</v>
      </c>
      <c r="R335" s="162">
        <f>Q335*H335</f>
        <v>0</v>
      </c>
      <c r="S335" s="162">
        <v>0</v>
      </c>
      <c r="T335" s="163">
        <f>S335*H335</f>
        <v>0</v>
      </c>
      <c r="U335" s="34"/>
      <c r="V335" s="34"/>
      <c r="W335" s="34"/>
      <c r="X335" s="34"/>
      <c r="Y335" s="34"/>
      <c r="Z335" s="34"/>
      <c r="AA335" s="34"/>
      <c r="AB335" s="34"/>
      <c r="AC335" s="34"/>
      <c r="AD335" s="34"/>
      <c r="AE335" s="34"/>
      <c r="AR335" s="164" t="s">
        <v>168</v>
      </c>
      <c r="AT335" s="164" t="s">
        <v>169</v>
      </c>
      <c r="AU335" s="164" t="s">
        <v>82</v>
      </c>
      <c r="AY335" s="19" t="s">
        <v>152</v>
      </c>
      <c r="BE335" s="165">
        <f>IF(N335="základní",J335,0)</f>
        <v>0</v>
      </c>
      <c r="BF335" s="165">
        <f>IF(N335="snížená",J335,0)</f>
        <v>0</v>
      </c>
      <c r="BG335" s="165">
        <f>IF(N335="zákl. přenesená",J335,0)</f>
        <v>0</v>
      </c>
      <c r="BH335" s="165">
        <f>IF(N335="sníž. přenesená",J335,0)</f>
        <v>0</v>
      </c>
      <c r="BI335" s="165">
        <f>IF(N335="nulová",J335,0)</f>
        <v>0</v>
      </c>
      <c r="BJ335" s="19" t="s">
        <v>80</v>
      </c>
      <c r="BK335" s="165">
        <f>ROUND(I335*H335,2)</f>
        <v>0</v>
      </c>
      <c r="BL335" s="19" t="s">
        <v>159</v>
      </c>
      <c r="BM335" s="164" t="s">
        <v>370</v>
      </c>
    </row>
    <row r="336" spans="1:65" s="13" customFormat="1">
      <c r="B336" s="182"/>
      <c r="D336" s="183" t="s">
        <v>440</v>
      </c>
      <c r="E336" s="184" t="s">
        <v>1</v>
      </c>
      <c r="F336" s="185" t="s">
        <v>1078</v>
      </c>
      <c r="H336" s="186">
        <v>1</v>
      </c>
      <c r="I336" s="187"/>
      <c r="L336" s="182"/>
      <c r="M336" s="188"/>
      <c r="N336" s="189"/>
      <c r="O336" s="189"/>
      <c r="P336" s="189"/>
      <c r="Q336" s="189"/>
      <c r="R336" s="189"/>
      <c r="S336" s="189"/>
      <c r="T336" s="190"/>
      <c r="AT336" s="184" t="s">
        <v>440</v>
      </c>
      <c r="AU336" s="184" t="s">
        <v>82</v>
      </c>
      <c r="AV336" s="13" t="s">
        <v>82</v>
      </c>
      <c r="AW336" s="13" t="s">
        <v>29</v>
      </c>
      <c r="AX336" s="13" t="s">
        <v>72</v>
      </c>
      <c r="AY336" s="184" t="s">
        <v>152</v>
      </c>
    </row>
    <row r="337" spans="1:65" s="14" customFormat="1">
      <c r="B337" s="191"/>
      <c r="D337" s="183" t="s">
        <v>440</v>
      </c>
      <c r="E337" s="192" t="s">
        <v>1</v>
      </c>
      <c r="F337" s="193" t="s">
        <v>448</v>
      </c>
      <c r="H337" s="194">
        <v>1</v>
      </c>
      <c r="I337" s="195"/>
      <c r="L337" s="191"/>
      <c r="M337" s="196"/>
      <c r="N337" s="197"/>
      <c r="O337" s="197"/>
      <c r="P337" s="197"/>
      <c r="Q337" s="197"/>
      <c r="R337" s="197"/>
      <c r="S337" s="197"/>
      <c r="T337" s="198"/>
      <c r="AT337" s="192" t="s">
        <v>440</v>
      </c>
      <c r="AU337" s="192" t="s">
        <v>82</v>
      </c>
      <c r="AV337" s="14" t="s">
        <v>159</v>
      </c>
      <c r="AW337" s="14" t="s">
        <v>29</v>
      </c>
      <c r="AX337" s="14" t="s">
        <v>80</v>
      </c>
      <c r="AY337" s="192" t="s">
        <v>152</v>
      </c>
    </row>
    <row r="338" spans="1:65" s="2" customFormat="1" ht="16.5" customHeight="1">
      <c r="A338" s="34"/>
      <c r="B338" s="151"/>
      <c r="C338" s="166" t="s">
        <v>375</v>
      </c>
      <c r="D338" s="166" t="s">
        <v>169</v>
      </c>
      <c r="E338" s="167" t="s">
        <v>1083</v>
      </c>
      <c r="F338" s="168" t="s">
        <v>1077</v>
      </c>
      <c r="G338" s="169" t="s">
        <v>188</v>
      </c>
      <c r="H338" s="170">
        <v>1</v>
      </c>
      <c r="I338" s="171"/>
      <c r="J338" s="172">
        <f>ROUND(I338*H338,2)</f>
        <v>0</v>
      </c>
      <c r="K338" s="173"/>
      <c r="L338" s="174"/>
      <c r="M338" s="175" t="s">
        <v>1</v>
      </c>
      <c r="N338" s="176" t="s">
        <v>37</v>
      </c>
      <c r="O338" s="60"/>
      <c r="P338" s="162">
        <f>O338*H338</f>
        <v>0</v>
      </c>
      <c r="Q338" s="162">
        <v>0</v>
      </c>
      <c r="R338" s="162">
        <f>Q338*H338</f>
        <v>0</v>
      </c>
      <c r="S338" s="162">
        <v>0</v>
      </c>
      <c r="T338" s="163">
        <f>S338*H338</f>
        <v>0</v>
      </c>
      <c r="U338" s="34"/>
      <c r="V338" s="34"/>
      <c r="W338" s="34"/>
      <c r="X338" s="34"/>
      <c r="Y338" s="34"/>
      <c r="Z338" s="34"/>
      <c r="AA338" s="34"/>
      <c r="AB338" s="34"/>
      <c r="AC338" s="34"/>
      <c r="AD338" s="34"/>
      <c r="AE338" s="34"/>
      <c r="AR338" s="164" t="s">
        <v>168</v>
      </c>
      <c r="AT338" s="164" t="s">
        <v>169</v>
      </c>
      <c r="AU338" s="164" t="s">
        <v>82</v>
      </c>
      <c r="AY338" s="19" t="s">
        <v>152</v>
      </c>
      <c r="BE338" s="165">
        <f>IF(N338="základní",J338,0)</f>
        <v>0</v>
      </c>
      <c r="BF338" s="165">
        <f>IF(N338="snížená",J338,0)</f>
        <v>0</v>
      </c>
      <c r="BG338" s="165">
        <f>IF(N338="zákl. přenesená",J338,0)</f>
        <v>0</v>
      </c>
      <c r="BH338" s="165">
        <f>IF(N338="sníž. přenesená",J338,0)</f>
        <v>0</v>
      </c>
      <c r="BI338" s="165">
        <f>IF(N338="nulová",J338,0)</f>
        <v>0</v>
      </c>
      <c r="BJ338" s="19" t="s">
        <v>80</v>
      </c>
      <c r="BK338" s="165">
        <f>ROUND(I338*H338,2)</f>
        <v>0</v>
      </c>
      <c r="BL338" s="19" t="s">
        <v>159</v>
      </c>
      <c r="BM338" s="164" t="s">
        <v>642</v>
      </c>
    </row>
    <row r="339" spans="1:65" s="13" customFormat="1">
      <c r="B339" s="182"/>
      <c r="D339" s="183" t="s">
        <v>440</v>
      </c>
      <c r="E339" s="184" t="s">
        <v>1</v>
      </c>
      <c r="F339" s="185" t="s">
        <v>1084</v>
      </c>
      <c r="H339" s="186">
        <v>1</v>
      </c>
      <c r="I339" s="187"/>
      <c r="L339" s="182"/>
      <c r="M339" s="188"/>
      <c r="N339" s="189"/>
      <c r="O339" s="189"/>
      <c r="P339" s="189"/>
      <c r="Q339" s="189"/>
      <c r="R339" s="189"/>
      <c r="S339" s="189"/>
      <c r="T339" s="190"/>
      <c r="AT339" s="184" t="s">
        <v>440</v>
      </c>
      <c r="AU339" s="184" t="s">
        <v>82</v>
      </c>
      <c r="AV339" s="13" t="s">
        <v>82</v>
      </c>
      <c r="AW339" s="13" t="s">
        <v>29</v>
      </c>
      <c r="AX339" s="13" t="s">
        <v>72</v>
      </c>
      <c r="AY339" s="184" t="s">
        <v>152</v>
      </c>
    </row>
    <row r="340" spans="1:65" s="14" customFormat="1">
      <c r="B340" s="191"/>
      <c r="D340" s="183" t="s">
        <v>440</v>
      </c>
      <c r="E340" s="192" t="s">
        <v>1</v>
      </c>
      <c r="F340" s="193" t="s">
        <v>448</v>
      </c>
      <c r="H340" s="194">
        <v>1</v>
      </c>
      <c r="I340" s="195"/>
      <c r="L340" s="191"/>
      <c r="M340" s="196"/>
      <c r="N340" s="197"/>
      <c r="O340" s="197"/>
      <c r="P340" s="197"/>
      <c r="Q340" s="197"/>
      <c r="R340" s="197"/>
      <c r="S340" s="197"/>
      <c r="T340" s="198"/>
      <c r="AT340" s="192" t="s">
        <v>440</v>
      </c>
      <c r="AU340" s="192" t="s">
        <v>82</v>
      </c>
      <c r="AV340" s="14" t="s">
        <v>159</v>
      </c>
      <c r="AW340" s="14" t="s">
        <v>29</v>
      </c>
      <c r="AX340" s="14" t="s">
        <v>80</v>
      </c>
      <c r="AY340" s="192" t="s">
        <v>152</v>
      </c>
    </row>
    <row r="341" spans="1:65" s="2" customFormat="1" ht="16.5" customHeight="1">
      <c r="A341" s="34"/>
      <c r="B341" s="151"/>
      <c r="C341" s="166" t="s">
        <v>379</v>
      </c>
      <c r="D341" s="166" t="s">
        <v>169</v>
      </c>
      <c r="E341" s="167" t="s">
        <v>1085</v>
      </c>
      <c r="F341" s="168" t="s">
        <v>1080</v>
      </c>
      <c r="G341" s="169" t="s">
        <v>188</v>
      </c>
      <c r="H341" s="170">
        <v>1</v>
      </c>
      <c r="I341" s="171"/>
      <c r="J341" s="172">
        <f>ROUND(I341*H341,2)</f>
        <v>0</v>
      </c>
      <c r="K341" s="173"/>
      <c r="L341" s="174"/>
      <c r="M341" s="175" t="s">
        <v>1</v>
      </c>
      <c r="N341" s="176" t="s">
        <v>37</v>
      </c>
      <c r="O341" s="60"/>
      <c r="P341" s="162">
        <f>O341*H341</f>
        <v>0</v>
      </c>
      <c r="Q341" s="162">
        <v>0</v>
      </c>
      <c r="R341" s="162">
        <f>Q341*H341</f>
        <v>0</v>
      </c>
      <c r="S341" s="162">
        <v>0</v>
      </c>
      <c r="T341" s="163">
        <f>S341*H341</f>
        <v>0</v>
      </c>
      <c r="U341" s="34"/>
      <c r="V341" s="34"/>
      <c r="W341" s="34"/>
      <c r="X341" s="34"/>
      <c r="Y341" s="34"/>
      <c r="Z341" s="34"/>
      <c r="AA341" s="34"/>
      <c r="AB341" s="34"/>
      <c r="AC341" s="34"/>
      <c r="AD341" s="34"/>
      <c r="AE341" s="34"/>
      <c r="AR341" s="164" t="s">
        <v>168</v>
      </c>
      <c r="AT341" s="164" t="s">
        <v>169</v>
      </c>
      <c r="AU341" s="164" t="s">
        <v>82</v>
      </c>
      <c r="AY341" s="19" t="s">
        <v>152</v>
      </c>
      <c r="BE341" s="165">
        <f>IF(N341="základní",J341,0)</f>
        <v>0</v>
      </c>
      <c r="BF341" s="165">
        <f>IF(N341="snížená",J341,0)</f>
        <v>0</v>
      </c>
      <c r="BG341" s="165">
        <f>IF(N341="zákl. přenesená",J341,0)</f>
        <v>0</v>
      </c>
      <c r="BH341" s="165">
        <f>IF(N341="sníž. přenesená",J341,0)</f>
        <v>0</v>
      </c>
      <c r="BI341" s="165">
        <f>IF(N341="nulová",J341,0)</f>
        <v>0</v>
      </c>
      <c r="BJ341" s="19" t="s">
        <v>80</v>
      </c>
      <c r="BK341" s="165">
        <f>ROUND(I341*H341,2)</f>
        <v>0</v>
      </c>
      <c r="BL341" s="19" t="s">
        <v>159</v>
      </c>
      <c r="BM341" s="164" t="s">
        <v>378</v>
      </c>
    </row>
    <row r="342" spans="1:65" s="13" customFormat="1">
      <c r="B342" s="182"/>
      <c r="D342" s="183" t="s">
        <v>440</v>
      </c>
      <c r="E342" s="184" t="s">
        <v>1</v>
      </c>
      <c r="F342" s="185" t="s">
        <v>1084</v>
      </c>
      <c r="H342" s="186">
        <v>1</v>
      </c>
      <c r="I342" s="187"/>
      <c r="L342" s="182"/>
      <c r="M342" s="188"/>
      <c r="N342" s="189"/>
      <c r="O342" s="189"/>
      <c r="P342" s="189"/>
      <c r="Q342" s="189"/>
      <c r="R342" s="189"/>
      <c r="S342" s="189"/>
      <c r="T342" s="190"/>
      <c r="AT342" s="184" t="s">
        <v>440</v>
      </c>
      <c r="AU342" s="184" t="s">
        <v>82</v>
      </c>
      <c r="AV342" s="13" t="s">
        <v>82</v>
      </c>
      <c r="AW342" s="13" t="s">
        <v>29</v>
      </c>
      <c r="AX342" s="13" t="s">
        <v>72</v>
      </c>
      <c r="AY342" s="184" t="s">
        <v>152</v>
      </c>
    </row>
    <row r="343" spans="1:65" s="14" customFormat="1">
      <c r="B343" s="191"/>
      <c r="D343" s="183" t="s">
        <v>440</v>
      </c>
      <c r="E343" s="192" t="s">
        <v>1</v>
      </c>
      <c r="F343" s="193" t="s">
        <v>448</v>
      </c>
      <c r="H343" s="194">
        <v>1</v>
      </c>
      <c r="I343" s="195"/>
      <c r="L343" s="191"/>
      <c r="M343" s="196"/>
      <c r="N343" s="197"/>
      <c r="O343" s="197"/>
      <c r="P343" s="197"/>
      <c r="Q343" s="197"/>
      <c r="R343" s="197"/>
      <c r="S343" s="197"/>
      <c r="T343" s="198"/>
      <c r="AT343" s="192" t="s">
        <v>440</v>
      </c>
      <c r="AU343" s="192" t="s">
        <v>82</v>
      </c>
      <c r="AV343" s="14" t="s">
        <v>159</v>
      </c>
      <c r="AW343" s="14" t="s">
        <v>29</v>
      </c>
      <c r="AX343" s="14" t="s">
        <v>80</v>
      </c>
      <c r="AY343" s="192" t="s">
        <v>152</v>
      </c>
    </row>
    <row r="344" spans="1:65" s="2" customFormat="1" ht="16.5" customHeight="1">
      <c r="A344" s="34"/>
      <c r="B344" s="151"/>
      <c r="C344" s="166" t="s">
        <v>383</v>
      </c>
      <c r="D344" s="166" t="s">
        <v>169</v>
      </c>
      <c r="E344" s="167" t="s">
        <v>1086</v>
      </c>
      <c r="F344" s="168" t="s">
        <v>1082</v>
      </c>
      <c r="G344" s="169" t="s">
        <v>188</v>
      </c>
      <c r="H344" s="170">
        <v>1</v>
      </c>
      <c r="I344" s="171"/>
      <c r="J344" s="172">
        <f>ROUND(I344*H344,2)</f>
        <v>0</v>
      </c>
      <c r="K344" s="173"/>
      <c r="L344" s="174"/>
      <c r="M344" s="175" t="s">
        <v>1</v>
      </c>
      <c r="N344" s="176" t="s">
        <v>37</v>
      </c>
      <c r="O344" s="60"/>
      <c r="P344" s="162">
        <f>O344*H344</f>
        <v>0</v>
      </c>
      <c r="Q344" s="162">
        <v>0</v>
      </c>
      <c r="R344" s="162">
        <f>Q344*H344</f>
        <v>0</v>
      </c>
      <c r="S344" s="162">
        <v>0</v>
      </c>
      <c r="T344" s="163">
        <f>S344*H344</f>
        <v>0</v>
      </c>
      <c r="U344" s="34"/>
      <c r="V344" s="34"/>
      <c r="W344" s="34"/>
      <c r="X344" s="34"/>
      <c r="Y344" s="34"/>
      <c r="Z344" s="34"/>
      <c r="AA344" s="34"/>
      <c r="AB344" s="34"/>
      <c r="AC344" s="34"/>
      <c r="AD344" s="34"/>
      <c r="AE344" s="34"/>
      <c r="AR344" s="164" t="s">
        <v>168</v>
      </c>
      <c r="AT344" s="164" t="s">
        <v>169</v>
      </c>
      <c r="AU344" s="164" t="s">
        <v>82</v>
      </c>
      <c r="AY344" s="19" t="s">
        <v>152</v>
      </c>
      <c r="BE344" s="165">
        <f>IF(N344="základní",J344,0)</f>
        <v>0</v>
      </c>
      <c r="BF344" s="165">
        <f>IF(N344="snížená",J344,0)</f>
        <v>0</v>
      </c>
      <c r="BG344" s="165">
        <f>IF(N344="zákl. přenesená",J344,0)</f>
        <v>0</v>
      </c>
      <c r="BH344" s="165">
        <f>IF(N344="sníž. přenesená",J344,0)</f>
        <v>0</v>
      </c>
      <c r="BI344" s="165">
        <f>IF(N344="nulová",J344,0)</f>
        <v>0</v>
      </c>
      <c r="BJ344" s="19" t="s">
        <v>80</v>
      </c>
      <c r="BK344" s="165">
        <f>ROUND(I344*H344,2)</f>
        <v>0</v>
      </c>
      <c r="BL344" s="19" t="s">
        <v>159</v>
      </c>
      <c r="BM344" s="164" t="s">
        <v>649</v>
      </c>
    </row>
    <row r="345" spans="1:65" s="13" customFormat="1">
      <c r="B345" s="182"/>
      <c r="D345" s="183" t="s">
        <v>440</v>
      </c>
      <c r="E345" s="184" t="s">
        <v>1</v>
      </c>
      <c r="F345" s="185" t="s">
        <v>1084</v>
      </c>
      <c r="H345" s="186">
        <v>1</v>
      </c>
      <c r="I345" s="187"/>
      <c r="L345" s="182"/>
      <c r="M345" s="188"/>
      <c r="N345" s="189"/>
      <c r="O345" s="189"/>
      <c r="P345" s="189"/>
      <c r="Q345" s="189"/>
      <c r="R345" s="189"/>
      <c r="S345" s="189"/>
      <c r="T345" s="190"/>
      <c r="AT345" s="184" t="s">
        <v>440</v>
      </c>
      <c r="AU345" s="184" t="s">
        <v>82</v>
      </c>
      <c r="AV345" s="13" t="s">
        <v>82</v>
      </c>
      <c r="AW345" s="13" t="s">
        <v>29</v>
      </c>
      <c r="AX345" s="13" t="s">
        <v>72</v>
      </c>
      <c r="AY345" s="184" t="s">
        <v>152</v>
      </c>
    </row>
    <row r="346" spans="1:65" s="14" customFormat="1">
      <c r="B346" s="191"/>
      <c r="D346" s="183" t="s">
        <v>440</v>
      </c>
      <c r="E346" s="192" t="s">
        <v>1</v>
      </c>
      <c r="F346" s="193" t="s">
        <v>448</v>
      </c>
      <c r="H346" s="194">
        <v>1</v>
      </c>
      <c r="I346" s="195"/>
      <c r="L346" s="191"/>
      <c r="M346" s="196"/>
      <c r="N346" s="197"/>
      <c r="O346" s="197"/>
      <c r="P346" s="197"/>
      <c r="Q346" s="197"/>
      <c r="R346" s="197"/>
      <c r="S346" s="197"/>
      <c r="T346" s="198"/>
      <c r="AT346" s="192" t="s">
        <v>440</v>
      </c>
      <c r="AU346" s="192" t="s">
        <v>82</v>
      </c>
      <c r="AV346" s="14" t="s">
        <v>159</v>
      </c>
      <c r="AW346" s="14" t="s">
        <v>29</v>
      </c>
      <c r="AX346" s="14" t="s">
        <v>80</v>
      </c>
      <c r="AY346" s="192" t="s">
        <v>152</v>
      </c>
    </row>
    <row r="347" spans="1:65" s="2" customFormat="1" ht="16.5" customHeight="1">
      <c r="A347" s="34"/>
      <c r="B347" s="151"/>
      <c r="C347" s="166" t="s">
        <v>387</v>
      </c>
      <c r="D347" s="166" t="s">
        <v>169</v>
      </c>
      <c r="E347" s="167" t="s">
        <v>1087</v>
      </c>
      <c r="F347" s="168" t="s">
        <v>1088</v>
      </c>
      <c r="G347" s="169" t="s">
        <v>188</v>
      </c>
      <c r="H347" s="170">
        <v>2</v>
      </c>
      <c r="I347" s="171"/>
      <c r="J347" s="172">
        <f>ROUND(I347*H347,2)</f>
        <v>0</v>
      </c>
      <c r="K347" s="173"/>
      <c r="L347" s="174"/>
      <c r="M347" s="175" t="s">
        <v>1</v>
      </c>
      <c r="N347" s="176" t="s">
        <v>37</v>
      </c>
      <c r="O347" s="60"/>
      <c r="P347" s="162">
        <f>O347*H347</f>
        <v>0</v>
      </c>
      <c r="Q347" s="162">
        <v>0</v>
      </c>
      <c r="R347" s="162">
        <f>Q347*H347</f>
        <v>0</v>
      </c>
      <c r="S347" s="162">
        <v>0</v>
      </c>
      <c r="T347" s="163">
        <f>S347*H347</f>
        <v>0</v>
      </c>
      <c r="U347" s="34"/>
      <c r="V347" s="34"/>
      <c r="W347" s="34"/>
      <c r="X347" s="34"/>
      <c r="Y347" s="34"/>
      <c r="Z347" s="34"/>
      <c r="AA347" s="34"/>
      <c r="AB347" s="34"/>
      <c r="AC347" s="34"/>
      <c r="AD347" s="34"/>
      <c r="AE347" s="34"/>
      <c r="AR347" s="164" t="s">
        <v>168</v>
      </c>
      <c r="AT347" s="164" t="s">
        <v>169</v>
      </c>
      <c r="AU347" s="164" t="s">
        <v>82</v>
      </c>
      <c r="AY347" s="19" t="s">
        <v>152</v>
      </c>
      <c r="BE347" s="165">
        <f>IF(N347="základní",J347,0)</f>
        <v>0</v>
      </c>
      <c r="BF347" s="165">
        <f>IF(N347="snížená",J347,0)</f>
        <v>0</v>
      </c>
      <c r="BG347" s="165">
        <f>IF(N347="zákl. přenesená",J347,0)</f>
        <v>0</v>
      </c>
      <c r="BH347" s="165">
        <f>IF(N347="sníž. přenesená",J347,0)</f>
        <v>0</v>
      </c>
      <c r="BI347" s="165">
        <f>IF(N347="nulová",J347,0)</f>
        <v>0</v>
      </c>
      <c r="BJ347" s="19" t="s">
        <v>80</v>
      </c>
      <c r="BK347" s="165">
        <f>ROUND(I347*H347,2)</f>
        <v>0</v>
      </c>
      <c r="BL347" s="19" t="s">
        <v>159</v>
      </c>
      <c r="BM347" s="164" t="s">
        <v>386</v>
      </c>
    </row>
    <row r="348" spans="1:65" s="13" customFormat="1">
      <c r="B348" s="182"/>
      <c r="D348" s="183" t="s">
        <v>440</v>
      </c>
      <c r="E348" s="184" t="s">
        <v>1</v>
      </c>
      <c r="F348" s="185" t="s">
        <v>1089</v>
      </c>
      <c r="H348" s="186">
        <v>2</v>
      </c>
      <c r="I348" s="187"/>
      <c r="L348" s="182"/>
      <c r="M348" s="188"/>
      <c r="N348" s="189"/>
      <c r="O348" s="189"/>
      <c r="P348" s="189"/>
      <c r="Q348" s="189"/>
      <c r="R348" s="189"/>
      <c r="S348" s="189"/>
      <c r="T348" s="190"/>
      <c r="AT348" s="184" t="s">
        <v>440</v>
      </c>
      <c r="AU348" s="184" t="s">
        <v>82</v>
      </c>
      <c r="AV348" s="13" t="s">
        <v>82</v>
      </c>
      <c r="AW348" s="13" t="s">
        <v>29</v>
      </c>
      <c r="AX348" s="13" t="s">
        <v>72</v>
      </c>
      <c r="AY348" s="184" t="s">
        <v>152</v>
      </c>
    </row>
    <row r="349" spans="1:65" s="15" customFormat="1">
      <c r="B349" s="199"/>
      <c r="D349" s="183" t="s">
        <v>440</v>
      </c>
      <c r="E349" s="200" t="s">
        <v>1</v>
      </c>
      <c r="F349" s="201" t="s">
        <v>1090</v>
      </c>
      <c r="H349" s="200" t="s">
        <v>1</v>
      </c>
      <c r="I349" s="202"/>
      <c r="L349" s="199"/>
      <c r="M349" s="203"/>
      <c r="N349" s="204"/>
      <c r="O349" s="204"/>
      <c r="P349" s="204"/>
      <c r="Q349" s="204"/>
      <c r="R349" s="204"/>
      <c r="S349" s="204"/>
      <c r="T349" s="205"/>
      <c r="AT349" s="200" t="s">
        <v>440</v>
      </c>
      <c r="AU349" s="200" t="s">
        <v>82</v>
      </c>
      <c r="AV349" s="15" t="s">
        <v>80</v>
      </c>
      <c r="AW349" s="15" t="s">
        <v>29</v>
      </c>
      <c r="AX349" s="15" t="s">
        <v>72</v>
      </c>
      <c r="AY349" s="200" t="s">
        <v>152</v>
      </c>
    </row>
    <row r="350" spans="1:65" s="14" customFormat="1">
      <c r="B350" s="191"/>
      <c r="D350" s="183" t="s">
        <v>440</v>
      </c>
      <c r="E350" s="192" t="s">
        <v>1</v>
      </c>
      <c r="F350" s="193" t="s">
        <v>448</v>
      </c>
      <c r="H350" s="194">
        <v>2</v>
      </c>
      <c r="I350" s="195"/>
      <c r="L350" s="191"/>
      <c r="M350" s="196"/>
      <c r="N350" s="197"/>
      <c r="O350" s="197"/>
      <c r="P350" s="197"/>
      <c r="Q350" s="197"/>
      <c r="R350" s="197"/>
      <c r="S350" s="197"/>
      <c r="T350" s="198"/>
      <c r="AT350" s="192" t="s">
        <v>440</v>
      </c>
      <c r="AU350" s="192" t="s">
        <v>82</v>
      </c>
      <c r="AV350" s="14" t="s">
        <v>159</v>
      </c>
      <c r="AW350" s="14" t="s">
        <v>29</v>
      </c>
      <c r="AX350" s="14" t="s">
        <v>80</v>
      </c>
      <c r="AY350" s="192" t="s">
        <v>152</v>
      </c>
    </row>
    <row r="351" spans="1:65" s="2" customFormat="1" ht="16.5" customHeight="1">
      <c r="A351" s="34"/>
      <c r="B351" s="151"/>
      <c r="C351" s="166" t="s">
        <v>391</v>
      </c>
      <c r="D351" s="166" t="s">
        <v>169</v>
      </c>
      <c r="E351" s="167" t="s">
        <v>1091</v>
      </c>
      <c r="F351" s="168" t="s">
        <v>1092</v>
      </c>
      <c r="G351" s="169" t="s">
        <v>188</v>
      </c>
      <c r="H351" s="170">
        <v>2</v>
      </c>
      <c r="I351" s="171"/>
      <c r="J351" s="172">
        <f>ROUND(I351*H351,2)</f>
        <v>0</v>
      </c>
      <c r="K351" s="173"/>
      <c r="L351" s="174"/>
      <c r="M351" s="175" t="s">
        <v>1</v>
      </c>
      <c r="N351" s="176" t="s">
        <v>37</v>
      </c>
      <c r="O351" s="60"/>
      <c r="P351" s="162">
        <f>O351*H351</f>
        <v>0</v>
      </c>
      <c r="Q351" s="162">
        <v>0</v>
      </c>
      <c r="R351" s="162">
        <f>Q351*H351</f>
        <v>0</v>
      </c>
      <c r="S351" s="162">
        <v>0</v>
      </c>
      <c r="T351" s="163">
        <f>S351*H351</f>
        <v>0</v>
      </c>
      <c r="U351" s="34"/>
      <c r="V351" s="34"/>
      <c r="W351" s="34"/>
      <c r="X351" s="34"/>
      <c r="Y351" s="34"/>
      <c r="Z351" s="34"/>
      <c r="AA351" s="34"/>
      <c r="AB351" s="34"/>
      <c r="AC351" s="34"/>
      <c r="AD351" s="34"/>
      <c r="AE351" s="34"/>
      <c r="AR351" s="164" t="s">
        <v>168</v>
      </c>
      <c r="AT351" s="164" t="s">
        <v>169</v>
      </c>
      <c r="AU351" s="164" t="s">
        <v>82</v>
      </c>
      <c r="AY351" s="19" t="s">
        <v>152</v>
      </c>
      <c r="BE351" s="165">
        <f>IF(N351="základní",J351,0)</f>
        <v>0</v>
      </c>
      <c r="BF351" s="165">
        <f>IF(N351="snížená",J351,0)</f>
        <v>0</v>
      </c>
      <c r="BG351" s="165">
        <f>IF(N351="zákl. přenesená",J351,0)</f>
        <v>0</v>
      </c>
      <c r="BH351" s="165">
        <f>IF(N351="sníž. přenesená",J351,0)</f>
        <v>0</v>
      </c>
      <c r="BI351" s="165">
        <f>IF(N351="nulová",J351,0)</f>
        <v>0</v>
      </c>
      <c r="BJ351" s="19" t="s">
        <v>80</v>
      </c>
      <c r="BK351" s="165">
        <f>ROUND(I351*H351,2)</f>
        <v>0</v>
      </c>
      <c r="BL351" s="19" t="s">
        <v>159</v>
      </c>
      <c r="BM351" s="164" t="s">
        <v>390</v>
      </c>
    </row>
    <row r="352" spans="1:65" s="13" customFormat="1">
      <c r="B352" s="182"/>
      <c r="D352" s="183" t="s">
        <v>440</v>
      </c>
      <c r="E352" s="184" t="s">
        <v>1</v>
      </c>
      <c r="F352" s="185" t="s">
        <v>1089</v>
      </c>
      <c r="H352" s="186">
        <v>2</v>
      </c>
      <c r="I352" s="187"/>
      <c r="L352" s="182"/>
      <c r="M352" s="188"/>
      <c r="N352" s="189"/>
      <c r="O352" s="189"/>
      <c r="P352" s="189"/>
      <c r="Q352" s="189"/>
      <c r="R352" s="189"/>
      <c r="S352" s="189"/>
      <c r="T352" s="190"/>
      <c r="AT352" s="184" t="s">
        <v>440</v>
      </c>
      <c r="AU352" s="184" t="s">
        <v>82</v>
      </c>
      <c r="AV352" s="13" t="s">
        <v>82</v>
      </c>
      <c r="AW352" s="13" t="s">
        <v>29</v>
      </c>
      <c r="AX352" s="13" t="s">
        <v>72</v>
      </c>
      <c r="AY352" s="184" t="s">
        <v>152</v>
      </c>
    </row>
    <row r="353" spans="1:65" s="15" customFormat="1">
      <c r="B353" s="199"/>
      <c r="D353" s="183" t="s">
        <v>440</v>
      </c>
      <c r="E353" s="200" t="s">
        <v>1</v>
      </c>
      <c r="F353" s="201" t="s">
        <v>1090</v>
      </c>
      <c r="H353" s="200" t="s">
        <v>1</v>
      </c>
      <c r="I353" s="202"/>
      <c r="L353" s="199"/>
      <c r="M353" s="203"/>
      <c r="N353" s="204"/>
      <c r="O353" s="204"/>
      <c r="P353" s="204"/>
      <c r="Q353" s="204"/>
      <c r="R353" s="204"/>
      <c r="S353" s="204"/>
      <c r="T353" s="205"/>
      <c r="AT353" s="200" t="s">
        <v>440</v>
      </c>
      <c r="AU353" s="200" t="s">
        <v>82</v>
      </c>
      <c r="AV353" s="15" t="s">
        <v>80</v>
      </c>
      <c r="AW353" s="15" t="s">
        <v>29</v>
      </c>
      <c r="AX353" s="15" t="s">
        <v>72</v>
      </c>
      <c r="AY353" s="200" t="s">
        <v>152</v>
      </c>
    </row>
    <row r="354" spans="1:65" s="14" customFormat="1">
      <c r="B354" s="191"/>
      <c r="D354" s="183" t="s">
        <v>440</v>
      </c>
      <c r="E354" s="192" t="s">
        <v>1</v>
      </c>
      <c r="F354" s="193" t="s">
        <v>448</v>
      </c>
      <c r="H354" s="194">
        <v>2</v>
      </c>
      <c r="I354" s="195"/>
      <c r="L354" s="191"/>
      <c r="M354" s="196"/>
      <c r="N354" s="197"/>
      <c r="O354" s="197"/>
      <c r="P354" s="197"/>
      <c r="Q354" s="197"/>
      <c r="R354" s="197"/>
      <c r="S354" s="197"/>
      <c r="T354" s="198"/>
      <c r="AT354" s="192" t="s">
        <v>440</v>
      </c>
      <c r="AU354" s="192" t="s">
        <v>82</v>
      </c>
      <c r="AV354" s="14" t="s">
        <v>159</v>
      </c>
      <c r="AW354" s="14" t="s">
        <v>29</v>
      </c>
      <c r="AX354" s="14" t="s">
        <v>80</v>
      </c>
      <c r="AY354" s="192" t="s">
        <v>152</v>
      </c>
    </row>
    <row r="355" spans="1:65" s="2" customFormat="1" ht="21.75" customHeight="1">
      <c r="A355" s="34"/>
      <c r="B355" s="151"/>
      <c r="C355" s="166" t="s">
        <v>395</v>
      </c>
      <c r="D355" s="166" t="s">
        <v>169</v>
      </c>
      <c r="E355" s="167" t="s">
        <v>1093</v>
      </c>
      <c r="F355" s="168" t="s">
        <v>1094</v>
      </c>
      <c r="G355" s="169" t="s">
        <v>188</v>
      </c>
      <c r="H355" s="170">
        <v>4</v>
      </c>
      <c r="I355" s="171"/>
      <c r="J355" s="172">
        <f>ROUND(I355*H355,2)</f>
        <v>0</v>
      </c>
      <c r="K355" s="173"/>
      <c r="L355" s="174"/>
      <c r="M355" s="175" t="s">
        <v>1</v>
      </c>
      <c r="N355" s="176" t="s">
        <v>37</v>
      </c>
      <c r="O355" s="60"/>
      <c r="P355" s="162">
        <f>O355*H355</f>
        <v>0</v>
      </c>
      <c r="Q355" s="162">
        <v>0</v>
      </c>
      <c r="R355" s="162">
        <f>Q355*H355</f>
        <v>0</v>
      </c>
      <c r="S355" s="162">
        <v>0</v>
      </c>
      <c r="T355" s="163">
        <f>S355*H355</f>
        <v>0</v>
      </c>
      <c r="U355" s="34"/>
      <c r="V355" s="34"/>
      <c r="W355" s="34"/>
      <c r="X355" s="34"/>
      <c r="Y355" s="34"/>
      <c r="Z355" s="34"/>
      <c r="AA355" s="34"/>
      <c r="AB355" s="34"/>
      <c r="AC355" s="34"/>
      <c r="AD355" s="34"/>
      <c r="AE355" s="34"/>
      <c r="AR355" s="164" t="s">
        <v>168</v>
      </c>
      <c r="AT355" s="164" t="s">
        <v>169</v>
      </c>
      <c r="AU355" s="164" t="s">
        <v>82</v>
      </c>
      <c r="AY355" s="19" t="s">
        <v>152</v>
      </c>
      <c r="BE355" s="165">
        <f>IF(N355="základní",J355,0)</f>
        <v>0</v>
      </c>
      <c r="BF355" s="165">
        <f>IF(N355="snížená",J355,0)</f>
        <v>0</v>
      </c>
      <c r="BG355" s="165">
        <f>IF(N355="zákl. přenesená",J355,0)</f>
        <v>0</v>
      </c>
      <c r="BH355" s="165">
        <f>IF(N355="sníž. přenesená",J355,0)</f>
        <v>0</v>
      </c>
      <c r="BI355" s="165">
        <f>IF(N355="nulová",J355,0)</f>
        <v>0</v>
      </c>
      <c r="BJ355" s="19" t="s">
        <v>80</v>
      </c>
      <c r="BK355" s="165">
        <f>ROUND(I355*H355,2)</f>
        <v>0</v>
      </c>
      <c r="BL355" s="19" t="s">
        <v>159</v>
      </c>
      <c r="BM355" s="164" t="s">
        <v>394</v>
      </c>
    </row>
    <row r="356" spans="1:65" s="2" customFormat="1" ht="21.75" customHeight="1">
      <c r="A356" s="34"/>
      <c r="B356" s="151"/>
      <c r="C356" s="166" t="s">
        <v>399</v>
      </c>
      <c r="D356" s="166" t="s">
        <v>169</v>
      </c>
      <c r="E356" s="167" t="s">
        <v>1095</v>
      </c>
      <c r="F356" s="168" t="s">
        <v>1096</v>
      </c>
      <c r="G356" s="169" t="s">
        <v>188</v>
      </c>
      <c r="H356" s="170">
        <v>4</v>
      </c>
      <c r="I356" s="171"/>
      <c r="J356" s="172">
        <f>ROUND(I356*H356,2)</f>
        <v>0</v>
      </c>
      <c r="K356" s="173"/>
      <c r="L356" s="174"/>
      <c r="M356" s="175" t="s">
        <v>1</v>
      </c>
      <c r="N356" s="176" t="s">
        <v>37</v>
      </c>
      <c r="O356" s="60"/>
      <c r="P356" s="162">
        <f>O356*H356</f>
        <v>0</v>
      </c>
      <c r="Q356" s="162">
        <v>0</v>
      </c>
      <c r="R356" s="162">
        <f>Q356*H356</f>
        <v>0</v>
      </c>
      <c r="S356" s="162">
        <v>0</v>
      </c>
      <c r="T356" s="163">
        <f>S356*H356</f>
        <v>0</v>
      </c>
      <c r="U356" s="34"/>
      <c r="V356" s="34"/>
      <c r="W356" s="34"/>
      <c r="X356" s="34"/>
      <c r="Y356" s="34"/>
      <c r="Z356" s="34"/>
      <c r="AA356" s="34"/>
      <c r="AB356" s="34"/>
      <c r="AC356" s="34"/>
      <c r="AD356" s="34"/>
      <c r="AE356" s="34"/>
      <c r="AR356" s="164" t="s">
        <v>168</v>
      </c>
      <c r="AT356" s="164" t="s">
        <v>169</v>
      </c>
      <c r="AU356" s="164" t="s">
        <v>82</v>
      </c>
      <c r="AY356" s="19" t="s">
        <v>152</v>
      </c>
      <c r="BE356" s="165">
        <f>IF(N356="základní",J356,0)</f>
        <v>0</v>
      </c>
      <c r="BF356" s="165">
        <f>IF(N356="snížená",J356,0)</f>
        <v>0</v>
      </c>
      <c r="BG356" s="165">
        <f>IF(N356="zákl. přenesená",J356,0)</f>
        <v>0</v>
      </c>
      <c r="BH356" s="165">
        <f>IF(N356="sníž. přenesená",J356,0)</f>
        <v>0</v>
      </c>
      <c r="BI356" s="165">
        <f>IF(N356="nulová",J356,0)</f>
        <v>0</v>
      </c>
      <c r="BJ356" s="19" t="s">
        <v>80</v>
      </c>
      <c r="BK356" s="165">
        <f>ROUND(I356*H356,2)</f>
        <v>0</v>
      </c>
      <c r="BL356" s="19" t="s">
        <v>159</v>
      </c>
      <c r="BM356" s="164" t="s">
        <v>398</v>
      </c>
    </row>
    <row r="357" spans="1:65" s="2" customFormat="1" ht="16.5" customHeight="1">
      <c r="A357" s="34"/>
      <c r="B357" s="151"/>
      <c r="C357" s="166" t="s">
        <v>403</v>
      </c>
      <c r="D357" s="166" t="s">
        <v>169</v>
      </c>
      <c r="E357" s="167" t="s">
        <v>1097</v>
      </c>
      <c r="F357" s="168" t="s">
        <v>1098</v>
      </c>
      <c r="G357" s="169" t="s">
        <v>188</v>
      </c>
      <c r="H357" s="170">
        <v>2</v>
      </c>
      <c r="I357" s="171"/>
      <c r="J357" s="172">
        <f>ROUND(I357*H357,2)</f>
        <v>0</v>
      </c>
      <c r="K357" s="173"/>
      <c r="L357" s="174"/>
      <c r="M357" s="175" t="s">
        <v>1</v>
      </c>
      <c r="N357" s="176" t="s">
        <v>37</v>
      </c>
      <c r="O357" s="60"/>
      <c r="P357" s="162">
        <f>O357*H357</f>
        <v>0</v>
      </c>
      <c r="Q357" s="162">
        <v>0</v>
      </c>
      <c r="R357" s="162">
        <f>Q357*H357</f>
        <v>0</v>
      </c>
      <c r="S357" s="162">
        <v>0</v>
      </c>
      <c r="T357" s="163">
        <f>S357*H357</f>
        <v>0</v>
      </c>
      <c r="U357" s="34"/>
      <c r="V357" s="34"/>
      <c r="W357" s="34"/>
      <c r="X357" s="34"/>
      <c r="Y357" s="34"/>
      <c r="Z357" s="34"/>
      <c r="AA357" s="34"/>
      <c r="AB357" s="34"/>
      <c r="AC357" s="34"/>
      <c r="AD357" s="34"/>
      <c r="AE357" s="34"/>
      <c r="AR357" s="164" t="s">
        <v>168</v>
      </c>
      <c r="AT357" s="164" t="s">
        <v>169</v>
      </c>
      <c r="AU357" s="164" t="s">
        <v>82</v>
      </c>
      <c r="AY357" s="19" t="s">
        <v>152</v>
      </c>
      <c r="BE357" s="165">
        <f>IF(N357="základní",J357,0)</f>
        <v>0</v>
      </c>
      <c r="BF357" s="165">
        <f>IF(N357="snížená",J357,0)</f>
        <v>0</v>
      </c>
      <c r="BG357" s="165">
        <f>IF(N357="zákl. přenesená",J357,0)</f>
        <v>0</v>
      </c>
      <c r="BH357" s="165">
        <f>IF(N357="sníž. přenesená",J357,0)</f>
        <v>0</v>
      </c>
      <c r="BI357" s="165">
        <f>IF(N357="nulová",J357,0)</f>
        <v>0</v>
      </c>
      <c r="BJ357" s="19" t="s">
        <v>80</v>
      </c>
      <c r="BK357" s="165">
        <f>ROUND(I357*H357,2)</f>
        <v>0</v>
      </c>
      <c r="BL357" s="19" t="s">
        <v>159</v>
      </c>
      <c r="BM357" s="164" t="s">
        <v>402</v>
      </c>
    </row>
    <row r="358" spans="1:65" s="2" customFormat="1" ht="16.5" customHeight="1">
      <c r="A358" s="34"/>
      <c r="B358" s="151"/>
      <c r="C358" s="166" t="s">
        <v>280</v>
      </c>
      <c r="D358" s="166" t="s">
        <v>169</v>
      </c>
      <c r="E358" s="167" t="s">
        <v>1099</v>
      </c>
      <c r="F358" s="168" t="s">
        <v>1100</v>
      </c>
      <c r="G358" s="169" t="s">
        <v>456</v>
      </c>
      <c r="H358" s="170">
        <v>477.45</v>
      </c>
      <c r="I358" s="171"/>
      <c r="J358" s="172">
        <f>ROUND(I358*H358,2)</f>
        <v>0</v>
      </c>
      <c r="K358" s="173"/>
      <c r="L358" s="174"/>
      <c r="M358" s="175" t="s">
        <v>1</v>
      </c>
      <c r="N358" s="176" t="s">
        <v>37</v>
      </c>
      <c r="O358" s="60"/>
      <c r="P358" s="162">
        <f>O358*H358</f>
        <v>0</v>
      </c>
      <c r="Q358" s="162">
        <v>0</v>
      </c>
      <c r="R358" s="162">
        <f>Q358*H358</f>
        <v>0</v>
      </c>
      <c r="S358" s="162">
        <v>0</v>
      </c>
      <c r="T358" s="163">
        <f>S358*H358</f>
        <v>0</v>
      </c>
      <c r="U358" s="34"/>
      <c r="V358" s="34"/>
      <c r="W358" s="34"/>
      <c r="X358" s="34"/>
      <c r="Y358" s="34"/>
      <c r="Z358" s="34"/>
      <c r="AA358" s="34"/>
      <c r="AB358" s="34"/>
      <c r="AC358" s="34"/>
      <c r="AD358" s="34"/>
      <c r="AE358" s="34"/>
      <c r="AR358" s="164" t="s">
        <v>168</v>
      </c>
      <c r="AT358" s="164" t="s">
        <v>169</v>
      </c>
      <c r="AU358" s="164" t="s">
        <v>82</v>
      </c>
      <c r="AY358" s="19" t="s">
        <v>152</v>
      </c>
      <c r="BE358" s="165">
        <f>IF(N358="základní",J358,0)</f>
        <v>0</v>
      </c>
      <c r="BF358" s="165">
        <f>IF(N358="snížená",J358,0)</f>
        <v>0</v>
      </c>
      <c r="BG358" s="165">
        <f>IF(N358="zákl. přenesená",J358,0)</f>
        <v>0</v>
      </c>
      <c r="BH358" s="165">
        <f>IF(N358="sníž. přenesená",J358,0)</f>
        <v>0</v>
      </c>
      <c r="BI358" s="165">
        <f>IF(N358="nulová",J358,0)</f>
        <v>0</v>
      </c>
      <c r="BJ358" s="19" t="s">
        <v>80</v>
      </c>
      <c r="BK358" s="165">
        <f>ROUND(I358*H358,2)</f>
        <v>0</v>
      </c>
      <c r="BL358" s="19" t="s">
        <v>159</v>
      </c>
      <c r="BM358" s="164" t="s">
        <v>406</v>
      </c>
    </row>
    <row r="359" spans="1:65" s="13" customFormat="1" ht="22.5">
      <c r="B359" s="182"/>
      <c r="D359" s="183" t="s">
        <v>440</v>
      </c>
      <c r="E359" s="184" t="s">
        <v>1</v>
      </c>
      <c r="F359" s="185" t="s">
        <v>1101</v>
      </c>
      <c r="H359" s="186">
        <v>477.45</v>
      </c>
      <c r="I359" s="187"/>
      <c r="L359" s="182"/>
      <c r="M359" s="188"/>
      <c r="N359" s="189"/>
      <c r="O359" s="189"/>
      <c r="P359" s="189"/>
      <c r="Q359" s="189"/>
      <c r="R359" s="189"/>
      <c r="S359" s="189"/>
      <c r="T359" s="190"/>
      <c r="AT359" s="184" t="s">
        <v>440</v>
      </c>
      <c r="AU359" s="184" t="s">
        <v>82</v>
      </c>
      <c r="AV359" s="13" t="s">
        <v>82</v>
      </c>
      <c r="AW359" s="13" t="s">
        <v>29</v>
      </c>
      <c r="AX359" s="13" t="s">
        <v>72</v>
      </c>
      <c r="AY359" s="184" t="s">
        <v>152</v>
      </c>
    </row>
    <row r="360" spans="1:65" s="14" customFormat="1">
      <c r="B360" s="191"/>
      <c r="D360" s="183" t="s">
        <v>440</v>
      </c>
      <c r="E360" s="192" t="s">
        <v>1</v>
      </c>
      <c r="F360" s="193" t="s">
        <v>448</v>
      </c>
      <c r="H360" s="194">
        <v>477.45</v>
      </c>
      <c r="I360" s="195"/>
      <c r="L360" s="191"/>
      <c r="M360" s="196"/>
      <c r="N360" s="197"/>
      <c r="O360" s="197"/>
      <c r="P360" s="197"/>
      <c r="Q360" s="197"/>
      <c r="R360" s="197"/>
      <c r="S360" s="197"/>
      <c r="T360" s="198"/>
      <c r="AT360" s="192" t="s">
        <v>440</v>
      </c>
      <c r="AU360" s="192" t="s">
        <v>82</v>
      </c>
      <c r="AV360" s="14" t="s">
        <v>159</v>
      </c>
      <c r="AW360" s="14" t="s">
        <v>29</v>
      </c>
      <c r="AX360" s="14" t="s">
        <v>80</v>
      </c>
      <c r="AY360" s="192" t="s">
        <v>152</v>
      </c>
    </row>
    <row r="361" spans="1:65" s="2" customFormat="1" ht="16.5" customHeight="1">
      <c r="A361" s="34"/>
      <c r="B361" s="151"/>
      <c r="C361" s="166" t="s">
        <v>413</v>
      </c>
      <c r="D361" s="166" t="s">
        <v>169</v>
      </c>
      <c r="E361" s="167" t="s">
        <v>1102</v>
      </c>
      <c r="F361" s="168" t="s">
        <v>1103</v>
      </c>
      <c r="G361" s="169" t="s">
        <v>456</v>
      </c>
      <c r="H361" s="170">
        <v>9.5399999999999991</v>
      </c>
      <c r="I361" s="171"/>
      <c r="J361" s="172">
        <f>ROUND(I361*H361,2)</f>
        <v>0</v>
      </c>
      <c r="K361" s="173"/>
      <c r="L361" s="174"/>
      <c r="M361" s="175" t="s">
        <v>1</v>
      </c>
      <c r="N361" s="176" t="s">
        <v>37</v>
      </c>
      <c r="O361" s="60"/>
      <c r="P361" s="162">
        <f>O361*H361</f>
        <v>0</v>
      </c>
      <c r="Q361" s="162">
        <v>0</v>
      </c>
      <c r="R361" s="162">
        <f>Q361*H361</f>
        <v>0</v>
      </c>
      <c r="S361" s="162">
        <v>0</v>
      </c>
      <c r="T361" s="163">
        <f>S361*H361</f>
        <v>0</v>
      </c>
      <c r="U361" s="34"/>
      <c r="V361" s="34"/>
      <c r="W361" s="34"/>
      <c r="X361" s="34"/>
      <c r="Y361" s="34"/>
      <c r="Z361" s="34"/>
      <c r="AA361" s="34"/>
      <c r="AB361" s="34"/>
      <c r="AC361" s="34"/>
      <c r="AD361" s="34"/>
      <c r="AE361" s="34"/>
      <c r="AR361" s="164" t="s">
        <v>168</v>
      </c>
      <c r="AT361" s="164" t="s">
        <v>169</v>
      </c>
      <c r="AU361" s="164" t="s">
        <v>82</v>
      </c>
      <c r="AY361" s="19" t="s">
        <v>152</v>
      </c>
      <c r="BE361" s="165">
        <f>IF(N361="základní",J361,0)</f>
        <v>0</v>
      </c>
      <c r="BF361" s="165">
        <f>IF(N361="snížená",J361,0)</f>
        <v>0</v>
      </c>
      <c r="BG361" s="165">
        <f>IF(N361="zákl. přenesená",J361,0)</f>
        <v>0</v>
      </c>
      <c r="BH361" s="165">
        <f>IF(N361="sníž. přenesená",J361,0)</f>
        <v>0</v>
      </c>
      <c r="BI361" s="165">
        <f>IF(N361="nulová",J361,0)</f>
        <v>0</v>
      </c>
      <c r="BJ361" s="19" t="s">
        <v>80</v>
      </c>
      <c r="BK361" s="165">
        <f>ROUND(I361*H361,2)</f>
        <v>0</v>
      </c>
      <c r="BL361" s="19" t="s">
        <v>159</v>
      </c>
      <c r="BM361" s="164" t="s">
        <v>412</v>
      </c>
    </row>
    <row r="362" spans="1:65" s="13" customFormat="1">
      <c r="B362" s="182"/>
      <c r="D362" s="183" t="s">
        <v>440</v>
      </c>
      <c r="E362" s="184" t="s">
        <v>1</v>
      </c>
      <c r="F362" s="185" t="s">
        <v>1104</v>
      </c>
      <c r="H362" s="186">
        <v>8.1</v>
      </c>
      <c r="I362" s="187"/>
      <c r="L362" s="182"/>
      <c r="M362" s="188"/>
      <c r="N362" s="189"/>
      <c r="O362" s="189"/>
      <c r="P362" s="189"/>
      <c r="Q362" s="189"/>
      <c r="R362" s="189"/>
      <c r="S362" s="189"/>
      <c r="T362" s="190"/>
      <c r="AT362" s="184" t="s">
        <v>440</v>
      </c>
      <c r="AU362" s="184" t="s">
        <v>82</v>
      </c>
      <c r="AV362" s="13" t="s">
        <v>82</v>
      </c>
      <c r="AW362" s="13" t="s">
        <v>29</v>
      </c>
      <c r="AX362" s="13" t="s">
        <v>72</v>
      </c>
      <c r="AY362" s="184" t="s">
        <v>152</v>
      </c>
    </row>
    <row r="363" spans="1:65" s="13" customFormat="1">
      <c r="B363" s="182"/>
      <c r="D363" s="183" t="s">
        <v>440</v>
      </c>
      <c r="E363" s="184" t="s">
        <v>1</v>
      </c>
      <c r="F363" s="185" t="s">
        <v>1105</v>
      </c>
      <c r="H363" s="186">
        <v>1.44</v>
      </c>
      <c r="I363" s="187"/>
      <c r="L363" s="182"/>
      <c r="M363" s="188"/>
      <c r="N363" s="189"/>
      <c r="O363" s="189"/>
      <c r="P363" s="189"/>
      <c r="Q363" s="189"/>
      <c r="R363" s="189"/>
      <c r="S363" s="189"/>
      <c r="T363" s="190"/>
      <c r="AT363" s="184" t="s">
        <v>440</v>
      </c>
      <c r="AU363" s="184" t="s">
        <v>82</v>
      </c>
      <c r="AV363" s="13" t="s">
        <v>82</v>
      </c>
      <c r="AW363" s="13" t="s">
        <v>29</v>
      </c>
      <c r="AX363" s="13" t="s">
        <v>72</v>
      </c>
      <c r="AY363" s="184" t="s">
        <v>152</v>
      </c>
    </row>
    <row r="364" spans="1:65" s="14" customFormat="1">
      <c r="B364" s="191"/>
      <c r="D364" s="183" t="s">
        <v>440</v>
      </c>
      <c r="E364" s="192" t="s">
        <v>1</v>
      </c>
      <c r="F364" s="193" t="s">
        <v>448</v>
      </c>
      <c r="H364" s="194">
        <v>9.5399999999999991</v>
      </c>
      <c r="I364" s="195"/>
      <c r="L364" s="191"/>
      <c r="M364" s="196"/>
      <c r="N364" s="197"/>
      <c r="O364" s="197"/>
      <c r="P364" s="197"/>
      <c r="Q364" s="197"/>
      <c r="R364" s="197"/>
      <c r="S364" s="197"/>
      <c r="T364" s="198"/>
      <c r="AT364" s="192" t="s">
        <v>440</v>
      </c>
      <c r="AU364" s="192" t="s">
        <v>82</v>
      </c>
      <c r="AV364" s="14" t="s">
        <v>159</v>
      </c>
      <c r="AW364" s="14" t="s">
        <v>29</v>
      </c>
      <c r="AX364" s="14" t="s">
        <v>80</v>
      </c>
      <c r="AY364" s="192" t="s">
        <v>152</v>
      </c>
    </row>
    <row r="365" spans="1:65" s="2" customFormat="1" ht="16.5" customHeight="1">
      <c r="A365" s="34"/>
      <c r="B365" s="151"/>
      <c r="C365" s="166" t="s">
        <v>283</v>
      </c>
      <c r="D365" s="166" t="s">
        <v>169</v>
      </c>
      <c r="E365" s="167" t="s">
        <v>1106</v>
      </c>
      <c r="F365" s="168" t="s">
        <v>1107</v>
      </c>
      <c r="G365" s="169" t="s">
        <v>188</v>
      </c>
      <c r="H365" s="170">
        <v>78.5</v>
      </c>
      <c r="I365" s="171"/>
      <c r="J365" s="172">
        <f>ROUND(I365*H365,2)</f>
        <v>0</v>
      </c>
      <c r="K365" s="173"/>
      <c r="L365" s="174"/>
      <c r="M365" s="175" t="s">
        <v>1</v>
      </c>
      <c r="N365" s="176" t="s">
        <v>37</v>
      </c>
      <c r="O365" s="60"/>
      <c r="P365" s="162">
        <f>O365*H365</f>
        <v>0</v>
      </c>
      <c r="Q365" s="162">
        <v>0</v>
      </c>
      <c r="R365" s="162">
        <f>Q365*H365</f>
        <v>0</v>
      </c>
      <c r="S365" s="162">
        <v>0</v>
      </c>
      <c r="T365" s="163">
        <f>S365*H365</f>
        <v>0</v>
      </c>
      <c r="U365" s="34"/>
      <c r="V365" s="34"/>
      <c r="W365" s="34"/>
      <c r="X365" s="34"/>
      <c r="Y365" s="34"/>
      <c r="Z365" s="34"/>
      <c r="AA365" s="34"/>
      <c r="AB365" s="34"/>
      <c r="AC365" s="34"/>
      <c r="AD365" s="34"/>
      <c r="AE365" s="34"/>
      <c r="AR365" s="164" t="s">
        <v>168</v>
      </c>
      <c r="AT365" s="164" t="s">
        <v>169</v>
      </c>
      <c r="AU365" s="164" t="s">
        <v>82</v>
      </c>
      <c r="AY365" s="19" t="s">
        <v>152</v>
      </c>
      <c r="BE365" s="165">
        <f>IF(N365="základní",J365,0)</f>
        <v>0</v>
      </c>
      <c r="BF365" s="165">
        <f>IF(N365="snížená",J365,0)</f>
        <v>0</v>
      </c>
      <c r="BG365" s="165">
        <f>IF(N365="zákl. přenesená",J365,0)</f>
        <v>0</v>
      </c>
      <c r="BH365" s="165">
        <f>IF(N365="sníž. přenesená",J365,0)</f>
        <v>0</v>
      </c>
      <c r="BI365" s="165">
        <f>IF(N365="nulová",J365,0)</f>
        <v>0</v>
      </c>
      <c r="BJ365" s="19" t="s">
        <v>80</v>
      </c>
      <c r="BK365" s="165">
        <f>ROUND(I365*H365,2)</f>
        <v>0</v>
      </c>
      <c r="BL365" s="19" t="s">
        <v>159</v>
      </c>
      <c r="BM365" s="164" t="s">
        <v>417</v>
      </c>
    </row>
    <row r="366" spans="1:65" s="13" customFormat="1">
      <c r="B366" s="182"/>
      <c r="D366" s="183" t="s">
        <v>440</v>
      </c>
      <c r="E366" s="184" t="s">
        <v>1</v>
      </c>
      <c r="F366" s="185" t="s">
        <v>935</v>
      </c>
      <c r="H366" s="186">
        <v>78.5</v>
      </c>
      <c r="I366" s="187"/>
      <c r="L366" s="182"/>
      <c r="M366" s="188"/>
      <c r="N366" s="189"/>
      <c r="O366" s="189"/>
      <c r="P366" s="189"/>
      <c r="Q366" s="189"/>
      <c r="R366" s="189"/>
      <c r="S366" s="189"/>
      <c r="T366" s="190"/>
      <c r="AT366" s="184" t="s">
        <v>440</v>
      </c>
      <c r="AU366" s="184" t="s">
        <v>82</v>
      </c>
      <c r="AV366" s="13" t="s">
        <v>82</v>
      </c>
      <c r="AW366" s="13" t="s">
        <v>29</v>
      </c>
      <c r="AX366" s="13" t="s">
        <v>72</v>
      </c>
      <c r="AY366" s="184" t="s">
        <v>152</v>
      </c>
    </row>
    <row r="367" spans="1:65" s="14" customFormat="1">
      <c r="B367" s="191"/>
      <c r="D367" s="183" t="s">
        <v>440</v>
      </c>
      <c r="E367" s="192" t="s">
        <v>1</v>
      </c>
      <c r="F367" s="193" t="s">
        <v>448</v>
      </c>
      <c r="H367" s="194">
        <v>78.5</v>
      </c>
      <c r="I367" s="195"/>
      <c r="L367" s="191"/>
      <c r="M367" s="196"/>
      <c r="N367" s="197"/>
      <c r="O367" s="197"/>
      <c r="P367" s="197"/>
      <c r="Q367" s="197"/>
      <c r="R367" s="197"/>
      <c r="S367" s="197"/>
      <c r="T367" s="198"/>
      <c r="AT367" s="192" t="s">
        <v>440</v>
      </c>
      <c r="AU367" s="192" t="s">
        <v>82</v>
      </c>
      <c r="AV367" s="14" t="s">
        <v>159</v>
      </c>
      <c r="AW367" s="14" t="s">
        <v>29</v>
      </c>
      <c r="AX367" s="14" t="s">
        <v>80</v>
      </c>
      <c r="AY367" s="192" t="s">
        <v>152</v>
      </c>
    </row>
    <row r="368" spans="1:65" s="2" customFormat="1" ht="16.5" customHeight="1">
      <c r="A368" s="34"/>
      <c r="B368" s="151"/>
      <c r="C368" s="166" t="s">
        <v>421</v>
      </c>
      <c r="D368" s="166" t="s">
        <v>169</v>
      </c>
      <c r="E368" s="167" t="s">
        <v>170</v>
      </c>
      <c r="F368" s="168" t="s">
        <v>171</v>
      </c>
      <c r="G368" s="169" t="s">
        <v>158</v>
      </c>
      <c r="H368" s="170">
        <v>47.692999999999998</v>
      </c>
      <c r="I368" s="171"/>
      <c r="J368" s="172">
        <f>ROUND(I368*H368,2)</f>
        <v>0</v>
      </c>
      <c r="K368" s="173"/>
      <c r="L368" s="174"/>
      <c r="M368" s="175" t="s">
        <v>1</v>
      </c>
      <c r="N368" s="176" t="s">
        <v>37</v>
      </c>
      <c r="O368" s="60"/>
      <c r="P368" s="162">
        <f>O368*H368</f>
        <v>0</v>
      </c>
      <c r="Q368" s="162">
        <v>0</v>
      </c>
      <c r="R368" s="162">
        <f>Q368*H368</f>
        <v>0</v>
      </c>
      <c r="S368" s="162">
        <v>0</v>
      </c>
      <c r="T368" s="163">
        <f>S368*H368</f>
        <v>0</v>
      </c>
      <c r="U368" s="34"/>
      <c r="V368" s="34"/>
      <c r="W368" s="34"/>
      <c r="X368" s="34"/>
      <c r="Y368" s="34"/>
      <c r="Z368" s="34"/>
      <c r="AA368" s="34"/>
      <c r="AB368" s="34"/>
      <c r="AC368" s="34"/>
      <c r="AD368" s="34"/>
      <c r="AE368" s="34"/>
      <c r="AR368" s="164" t="s">
        <v>168</v>
      </c>
      <c r="AT368" s="164" t="s">
        <v>169</v>
      </c>
      <c r="AU368" s="164" t="s">
        <v>82</v>
      </c>
      <c r="AY368" s="19" t="s">
        <v>152</v>
      </c>
      <c r="BE368" s="165">
        <f>IF(N368="základní",J368,0)</f>
        <v>0</v>
      </c>
      <c r="BF368" s="165">
        <f>IF(N368="snížená",J368,0)</f>
        <v>0</v>
      </c>
      <c r="BG368" s="165">
        <f>IF(N368="zákl. přenesená",J368,0)</f>
        <v>0</v>
      </c>
      <c r="BH368" s="165">
        <f>IF(N368="sníž. přenesená",J368,0)</f>
        <v>0</v>
      </c>
      <c r="BI368" s="165">
        <f>IF(N368="nulová",J368,0)</f>
        <v>0</v>
      </c>
      <c r="BJ368" s="19" t="s">
        <v>80</v>
      </c>
      <c r="BK368" s="165">
        <f>ROUND(I368*H368,2)</f>
        <v>0</v>
      </c>
      <c r="BL368" s="19" t="s">
        <v>159</v>
      </c>
      <c r="BM368" s="164" t="s">
        <v>420</v>
      </c>
    </row>
    <row r="369" spans="1:65" s="13" customFormat="1">
      <c r="B369" s="182"/>
      <c r="D369" s="183" t="s">
        <v>440</v>
      </c>
      <c r="E369" s="184" t="s">
        <v>1</v>
      </c>
      <c r="F369" s="185" t="s">
        <v>1108</v>
      </c>
      <c r="H369" s="186">
        <v>47.692999999999998</v>
      </c>
      <c r="I369" s="187"/>
      <c r="L369" s="182"/>
      <c r="M369" s="188"/>
      <c r="N369" s="189"/>
      <c r="O369" s="189"/>
      <c r="P369" s="189"/>
      <c r="Q369" s="189"/>
      <c r="R369" s="189"/>
      <c r="S369" s="189"/>
      <c r="T369" s="190"/>
      <c r="AT369" s="184" t="s">
        <v>440</v>
      </c>
      <c r="AU369" s="184" t="s">
        <v>82</v>
      </c>
      <c r="AV369" s="13" t="s">
        <v>82</v>
      </c>
      <c r="AW369" s="13" t="s">
        <v>29</v>
      </c>
      <c r="AX369" s="13" t="s">
        <v>72</v>
      </c>
      <c r="AY369" s="184" t="s">
        <v>152</v>
      </c>
    </row>
    <row r="370" spans="1:65" s="14" customFormat="1">
      <c r="B370" s="191"/>
      <c r="D370" s="183" t="s">
        <v>440</v>
      </c>
      <c r="E370" s="192" t="s">
        <v>1</v>
      </c>
      <c r="F370" s="193" t="s">
        <v>448</v>
      </c>
      <c r="H370" s="194">
        <v>47.692999999999998</v>
      </c>
      <c r="I370" s="195"/>
      <c r="L370" s="191"/>
      <c r="M370" s="196"/>
      <c r="N370" s="197"/>
      <c r="O370" s="197"/>
      <c r="P370" s="197"/>
      <c r="Q370" s="197"/>
      <c r="R370" s="197"/>
      <c r="S370" s="197"/>
      <c r="T370" s="198"/>
      <c r="AT370" s="192" t="s">
        <v>440</v>
      </c>
      <c r="AU370" s="192" t="s">
        <v>82</v>
      </c>
      <c r="AV370" s="14" t="s">
        <v>159</v>
      </c>
      <c r="AW370" s="14" t="s">
        <v>29</v>
      </c>
      <c r="AX370" s="14" t="s">
        <v>80</v>
      </c>
      <c r="AY370" s="192" t="s">
        <v>152</v>
      </c>
    </row>
    <row r="371" spans="1:65" s="2" customFormat="1" ht="16.5" customHeight="1">
      <c r="A371" s="34"/>
      <c r="B371" s="151"/>
      <c r="C371" s="166" t="s">
        <v>287</v>
      </c>
      <c r="D371" s="166" t="s">
        <v>169</v>
      </c>
      <c r="E371" s="167" t="s">
        <v>1109</v>
      </c>
      <c r="F371" s="168" t="s">
        <v>1110</v>
      </c>
      <c r="G371" s="169" t="s">
        <v>158</v>
      </c>
      <c r="H371" s="170">
        <v>11.24</v>
      </c>
      <c r="I371" s="171"/>
      <c r="J371" s="172">
        <f>ROUND(I371*H371,2)</f>
        <v>0</v>
      </c>
      <c r="K371" s="173"/>
      <c r="L371" s="174"/>
      <c r="M371" s="175" t="s">
        <v>1</v>
      </c>
      <c r="N371" s="176" t="s">
        <v>37</v>
      </c>
      <c r="O371" s="60"/>
      <c r="P371" s="162">
        <f>O371*H371</f>
        <v>0</v>
      </c>
      <c r="Q371" s="162">
        <v>0</v>
      </c>
      <c r="R371" s="162">
        <f>Q371*H371</f>
        <v>0</v>
      </c>
      <c r="S371" s="162">
        <v>0</v>
      </c>
      <c r="T371" s="163">
        <f>S371*H371</f>
        <v>0</v>
      </c>
      <c r="U371" s="34"/>
      <c r="V371" s="34"/>
      <c r="W371" s="34"/>
      <c r="X371" s="34"/>
      <c r="Y371" s="34"/>
      <c r="Z371" s="34"/>
      <c r="AA371" s="34"/>
      <c r="AB371" s="34"/>
      <c r="AC371" s="34"/>
      <c r="AD371" s="34"/>
      <c r="AE371" s="34"/>
      <c r="AR371" s="164" t="s">
        <v>168</v>
      </c>
      <c r="AT371" s="164" t="s">
        <v>169</v>
      </c>
      <c r="AU371" s="164" t="s">
        <v>82</v>
      </c>
      <c r="AY371" s="19" t="s">
        <v>152</v>
      </c>
      <c r="BE371" s="165">
        <f>IF(N371="základní",J371,0)</f>
        <v>0</v>
      </c>
      <c r="BF371" s="165">
        <f>IF(N371="snížená",J371,0)</f>
        <v>0</v>
      </c>
      <c r="BG371" s="165">
        <f>IF(N371="zákl. přenesená",J371,0)</f>
        <v>0</v>
      </c>
      <c r="BH371" s="165">
        <f>IF(N371="sníž. přenesená",J371,0)</f>
        <v>0</v>
      </c>
      <c r="BI371" s="165">
        <f>IF(N371="nulová",J371,0)</f>
        <v>0</v>
      </c>
      <c r="BJ371" s="19" t="s">
        <v>80</v>
      </c>
      <c r="BK371" s="165">
        <f>ROUND(I371*H371,2)</f>
        <v>0</v>
      </c>
      <c r="BL371" s="19" t="s">
        <v>159</v>
      </c>
      <c r="BM371" s="164" t="s">
        <v>671</v>
      </c>
    </row>
    <row r="372" spans="1:65" s="13" customFormat="1">
      <c r="B372" s="182"/>
      <c r="D372" s="183" t="s">
        <v>440</v>
      </c>
      <c r="E372" s="184" t="s">
        <v>1</v>
      </c>
      <c r="F372" s="185" t="s">
        <v>1111</v>
      </c>
      <c r="H372" s="186">
        <v>6.28</v>
      </c>
      <c r="I372" s="187"/>
      <c r="L372" s="182"/>
      <c r="M372" s="188"/>
      <c r="N372" s="189"/>
      <c r="O372" s="189"/>
      <c r="P372" s="189"/>
      <c r="Q372" s="189"/>
      <c r="R372" s="189"/>
      <c r="S372" s="189"/>
      <c r="T372" s="190"/>
      <c r="AT372" s="184" t="s">
        <v>440</v>
      </c>
      <c r="AU372" s="184" t="s">
        <v>82</v>
      </c>
      <c r="AV372" s="13" t="s">
        <v>82</v>
      </c>
      <c r="AW372" s="13" t="s">
        <v>29</v>
      </c>
      <c r="AX372" s="13" t="s">
        <v>72</v>
      </c>
      <c r="AY372" s="184" t="s">
        <v>152</v>
      </c>
    </row>
    <row r="373" spans="1:65" s="13" customFormat="1">
      <c r="B373" s="182"/>
      <c r="D373" s="183" t="s">
        <v>440</v>
      </c>
      <c r="E373" s="184" t="s">
        <v>1</v>
      </c>
      <c r="F373" s="185" t="s">
        <v>1112</v>
      </c>
      <c r="H373" s="186">
        <v>4.96</v>
      </c>
      <c r="I373" s="187"/>
      <c r="L373" s="182"/>
      <c r="M373" s="188"/>
      <c r="N373" s="189"/>
      <c r="O373" s="189"/>
      <c r="P373" s="189"/>
      <c r="Q373" s="189"/>
      <c r="R373" s="189"/>
      <c r="S373" s="189"/>
      <c r="T373" s="190"/>
      <c r="AT373" s="184" t="s">
        <v>440</v>
      </c>
      <c r="AU373" s="184" t="s">
        <v>82</v>
      </c>
      <c r="AV373" s="13" t="s">
        <v>82</v>
      </c>
      <c r="AW373" s="13" t="s">
        <v>29</v>
      </c>
      <c r="AX373" s="13" t="s">
        <v>72</v>
      </c>
      <c r="AY373" s="184" t="s">
        <v>152</v>
      </c>
    </row>
    <row r="374" spans="1:65" s="14" customFormat="1">
      <c r="B374" s="191"/>
      <c r="D374" s="183" t="s">
        <v>440</v>
      </c>
      <c r="E374" s="192" t="s">
        <v>1</v>
      </c>
      <c r="F374" s="193" t="s">
        <v>448</v>
      </c>
      <c r="H374" s="194">
        <v>11.24</v>
      </c>
      <c r="I374" s="195"/>
      <c r="L374" s="191"/>
      <c r="M374" s="196"/>
      <c r="N374" s="197"/>
      <c r="O374" s="197"/>
      <c r="P374" s="197"/>
      <c r="Q374" s="197"/>
      <c r="R374" s="197"/>
      <c r="S374" s="197"/>
      <c r="T374" s="198"/>
      <c r="AT374" s="192" t="s">
        <v>440</v>
      </c>
      <c r="AU374" s="192" t="s">
        <v>82</v>
      </c>
      <c r="AV374" s="14" t="s">
        <v>159</v>
      </c>
      <c r="AW374" s="14" t="s">
        <v>29</v>
      </c>
      <c r="AX374" s="14" t="s">
        <v>80</v>
      </c>
      <c r="AY374" s="192" t="s">
        <v>152</v>
      </c>
    </row>
    <row r="375" spans="1:65" s="2" customFormat="1" ht="16.5" customHeight="1">
      <c r="A375" s="34"/>
      <c r="B375" s="151"/>
      <c r="C375" s="166" t="s">
        <v>430</v>
      </c>
      <c r="D375" s="166" t="s">
        <v>169</v>
      </c>
      <c r="E375" s="167" t="s">
        <v>1113</v>
      </c>
      <c r="F375" s="168" t="s">
        <v>1114</v>
      </c>
      <c r="G375" s="169" t="s">
        <v>158</v>
      </c>
      <c r="H375" s="170">
        <v>7.06</v>
      </c>
      <c r="I375" s="171"/>
      <c r="J375" s="172">
        <f>ROUND(I375*H375,2)</f>
        <v>0</v>
      </c>
      <c r="K375" s="173"/>
      <c r="L375" s="174"/>
      <c r="M375" s="175" t="s">
        <v>1</v>
      </c>
      <c r="N375" s="176" t="s">
        <v>37</v>
      </c>
      <c r="O375" s="60"/>
      <c r="P375" s="162">
        <f>O375*H375</f>
        <v>0</v>
      </c>
      <c r="Q375" s="162">
        <v>0</v>
      </c>
      <c r="R375" s="162">
        <f>Q375*H375</f>
        <v>0</v>
      </c>
      <c r="S375" s="162">
        <v>0</v>
      </c>
      <c r="T375" s="163">
        <f>S375*H375</f>
        <v>0</v>
      </c>
      <c r="U375" s="34"/>
      <c r="V375" s="34"/>
      <c r="W375" s="34"/>
      <c r="X375" s="34"/>
      <c r="Y375" s="34"/>
      <c r="Z375" s="34"/>
      <c r="AA375" s="34"/>
      <c r="AB375" s="34"/>
      <c r="AC375" s="34"/>
      <c r="AD375" s="34"/>
      <c r="AE375" s="34"/>
      <c r="AR375" s="164" t="s">
        <v>168</v>
      </c>
      <c r="AT375" s="164" t="s">
        <v>169</v>
      </c>
      <c r="AU375" s="164" t="s">
        <v>82</v>
      </c>
      <c r="AY375" s="19" t="s">
        <v>152</v>
      </c>
      <c r="BE375" s="165">
        <f>IF(N375="základní",J375,0)</f>
        <v>0</v>
      </c>
      <c r="BF375" s="165">
        <f>IF(N375="snížená",J375,0)</f>
        <v>0</v>
      </c>
      <c r="BG375" s="165">
        <f>IF(N375="zákl. přenesená",J375,0)</f>
        <v>0</v>
      </c>
      <c r="BH375" s="165">
        <f>IF(N375="sníž. přenesená",J375,0)</f>
        <v>0</v>
      </c>
      <c r="BI375" s="165">
        <f>IF(N375="nulová",J375,0)</f>
        <v>0</v>
      </c>
      <c r="BJ375" s="19" t="s">
        <v>80</v>
      </c>
      <c r="BK375" s="165">
        <f>ROUND(I375*H375,2)</f>
        <v>0</v>
      </c>
      <c r="BL375" s="19" t="s">
        <v>159</v>
      </c>
      <c r="BM375" s="164" t="s">
        <v>674</v>
      </c>
    </row>
    <row r="376" spans="1:65" s="13" customFormat="1">
      <c r="B376" s="182"/>
      <c r="D376" s="183" t="s">
        <v>440</v>
      </c>
      <c r="E376" s="184" t="s">
        <v>1</v>
      </c>
      <c r="F376" s="185" t="s">
        <v>947</v>
      </c>
      <c r="H376" s="186">
        <v>1.3580000000000001</v>
      </c>
      <c r="I376" s="187"/>
      <c r="L376" s="182"/>
      <c r="M376" s="188"/>
      <c r="N376" s="189"/>
      <c r="O376" s="189"/>
      <c r="P376" s="189"/>
      <c r="Q376" s="189"/>
      <c r="R376" s="189"/>
      <c r="S376" s="189"/>
      <c r="T376" s="190"/>
      <c r="AT376" s="184" t="s">
        <v>440</v>
      </c>
      <c r="AU376" s="184" t="s">
        <v>82</v>
      </c>
      <c r="AV376" s="13" t="s">
        <v>82</v>
      </c>
      <c r="AW376" s="13" t="s">
        <v>29</v>
      </c>
      <c r="AX376" s="13" t="s">
        <v>72</v>
      </c>
      <c r="AY376" s="184" t="s">
        <v>152</v>
      </c>
    </row>
    <row r="377" spans="1:65" s="13" customFormat="1">
      <c r="B377" s="182"/>
      <c r="D377" s="183" t="s">
        <v>440</v>
      </c>
      <c r="E377" s="184" t="s">
        <v>1</v>
      </c>
      <c r="F377" s="185" t="s">
        <v>948</v>
      </c>
      <c r="H377" s="186">
        <v>5.702</v>
      </c>
      <c r="I377" s="187"/>
      <c r="L377" s="182"/>
      <c r="M377" s="188"/>
      <c r="N377" s="189"/>
      <c r="O377" s="189"/>
      <c r="P377" s="189"/>
      <c r="Q377" s="189"/>
      <c r="R377" s="189"/>
      <c r="S377" s="189"/>
      <c r="T377" s="190"/>
      <c r="AT377" s="184" t="s">
        <v>440</v>
      </c>
      <c r="AU377" s="184" t="s">
        <v>82</v>
      </c>
      <c r="AV377" s="13" t="s">
        <v>82</v>
      </c>
      <c r="AW377" s="13" t="s">
        <v>29</v>
      </c>
      <c r="AX377" s="13" t="s">
        <v>72</v>
      </c>
      <c r="AY377" s="184" t="s">
        <v>152</v>
      </c>
    </row>
    <row r="378" spans="1:65" s="14" customFormat="1">
      <c r="B378" s="191"/>
      <c r="D378" s="183" t="s">
        <v>440</v>
      </c>
      <c r="E378" s="192" t="s">
        <v>1</v>
      </c>
      <c r="F378" s="193" t="s">
        <v>448</v>
      </c>
      <c r="H378" s="194">
        <v>7.0600000000000005</v>
      </c>
      <c r="I378" s="195"/>
      <c r="L378" s="191"/>
      <c r="M378" s="196"/>
      <c r="N378" s="197"/>
      <c r="O378" s="197"/>
      <c r="P378" s="197"/>
      <c r="Q378" s="197"/>
      <c r="R378" s="197"/>
      <c r="S378" s="197"/>
      <c r="T378" s="198"/>
      <c r="AT378" s="192" t="s">
        <v>440</v>
      </c>
      <c r="AU378" s="192" t="s">
        <v>82</v>
      </c>
      <c r="AV378" s="14" t="s">
        <v>159</v>
      </c>
      <c r="AW378" s="14" t="s">
        <v>29</v>
      </c>
      <c r="AX378" s="14" t="s">
        <v>80</v>
      </c>
      <c r="AY378" s="192" t="s">
        <v>152</v>
      </c>
    </row>
    <row r="379" spans="1:65" s="2" customFormat="1" ht="16.5" customHeight="1">
      <c r="A379" s="34"/>
      <c r="B379" s="151"/>
      <c r="C379" s="166" t="s">
        <v>290</v>
      </c>
      <c r="D379" s="166" t="s">
        <v>169</v>
      </c>
      <c r="E379" s="167" t="s">
        <v>1115</v>
      </c>
      <c r="F379" s="168" t="s">
        <v>1116</v>
      </c>
      <c r="G379" s="169" t="s">
        <v>158</v>
      </c>
      <c r="H379" s="170">
        <v>3.6</v>
      </c>
      <c r="I379" s="171"/>
      <c r="J379" s="172">
        <f>ROUND(I379*H379,2)</f>
        <v>0</v>
      </c>
      <c r="K379" s="173"/>
      <c r="L379" s="174"/>
      <c r="M379" s="175" t="s">
        <v>1</v>
      </c>
      <c r="N379" s="176" t="s">
        <v>37</v>
      </c>
      <c r="O379" s="60"/>
      <c r="P379" s="162">
        <f>O379*H379</f>
        <v>0</v>
      </c>
      <c r="Q379" s="162">
        <v>0</v>
      </c>
      <c r="R379" s="162">
        <f>Q379*H379</f>
        <v>0</v>
      </c>
      <c r="S379" s="162">
        <v>0</v>
      </c>
      <c r="T379" s="163">
        <f>S379*H379</f>
        <v>0</v>
      </c>
      <c r="U379" s="34"/>
      <c r="V379" s="34"/>
      <c r="W379" s="34"/>
      <c r="X379" s="34"/>
      <c r="Y379" s="34"/>
      <c r="Z379" s="34"/>
      <c r="AA379" s="34"/>
      <c r="AB379" s="34"/>
      <c r="AC379" s="34"/>
      <c r="AD379" s="34"/>
      <c r="AE379" s="34"/>
      <c r="AR379" s="164" t="s">
        <v>168</v>
      </c>
      <c r="AT379" s="164" t="s">
        <v>169</v>
      </c>
      <c r="AU379" s="164" t="s">
        <v>82</v>
      </c>
      <c r="AY379" s="19" t="s">
        <v>152</v>
      </c>
      <c r="BE379" s="165">
        <f>IF(N379="základní",J379,0)</f>
        <v>0</v>
      </c>
      <c r="BF379" s="165">
        <f>IF(N379="snížená",J379,0)</f>
        <v>0</v>
      </c>
      <c r="BG379" s="165">
        <f>IF(N379="zákl. přenesená",J379,0)</f>
        <v>0</v>
      </c>
      <c r="BH379" s="165">
        <f>IF(N379="sníž. přenesená",J379,0)</f>
        <v>0</v>
      </c>
      <c r="BI379" s="165">
        <f>IF(N379="nulová",J379,0)</f>
        <v>0</v>
      </c>
      <c r="BJ379" s="19" t="s">
        <v>80</v>
      </c>
      <c r="BK379" s="165">
        <f>ROUND(I379*H379,2)</f>
        <v>0</v>
      </c>
      <c r="BL379" s="19" t="s">
        <v>159</v>
      </c>
      <c r="BM379" s="164" t="s">
        <v>677</v>
      </c>
    </row>
    <row r="380" spans="1:65" s="13" customFormat="1">
      <c r="B380" s="182"/>
      <c r="D380" s="183" t="s">
        <v>440</v>
      </c>
      <c r="E380" s="184" t="s">
        <v>1</v>
      </c>
      <c r="F380" s="185" t="s">
        <v>1117</v>
      </c>
      <c r="H380" s="186">
        <v>3.6</v>
      </c>
      <c r="I380" s="187"/>
      <c r="L380" s="182"/>
      <c r="M380" s="188"/>
      <c r="N380" s="189"/>
      <c r="O380" s="189"/>
      <c r="P380" s="189"/>
      <c r="Q380" s="189"/>
      <c r="R380" s="189"/>
      <c r="S380" s="189"/>
      <c r="T380" s="190"/>
      <c r="AT380" s="184" t="s">
        <v>440</v>
      </c>
      <c r="AU380" s="184" t="s">
        <v>82</v>
      </c>
      <c r="AV380" s="13" t="s">
        <v>82</v>
      </c>
      <c r="AW380" s="13" t="s">
        <v>29</v>
      </c>
      <c r="AX380" s="13" t="s">
        <v>72</v>
      </c>
      <c r="AY380" s="184" t="s">
        <v>152</v>
      </c>
    </row>
    <row r="381" spans="1:65" s="14" customFormat="1">
      <c r="B381" s="191"/>
      <c r="D381" s="183" t="s">
        <v>440</v>
      </c>
      <c r="E381" s="192" t="s">
        <v>1</v>
      </c>
      <c r="F381" s="193" t="s">
        <v>448</v>
      </c>
      <c r="H381" s="194">
        <v>3.6</v>
      </c>
      <c r="I381" s="195"/>
      <c r="L381" s="191"/>
      <c r="M381" s="196"/>
      <c r="N381" s="197"/>
      <c r="O381" s="197"/>
      <c r="P381" s="197"/>
      <c r="Q381" s="197"/>
      <c r="R381" s="197"/>
      <c r="S381" s="197"/>
      <c r="T381" s="198"/>
      <c r="AT381" s="192" t="s">
        <v>440</v>
      </c>
      <c r="AU381" s="192" t="s">
        <v>82</v>
      </c>
      <c r="AV381" s="14" t="s">
        <v>159</v>
      </c>
      <c r="AW381" s="14" t="s">
        <v>29</v>
      </c>
      <c r="AX381" s="14" t="s">
        <v>80</v>
      </c>
      <c r="AY381" s="192" t="s">
        <v>152</v>
      </c>
    </row>
    <row r="382" spans="1:65" s="2" customFormat="1" ht="16.5" customHeight="1">
      <c r="A382" s="34"/>
      <c r="B382" s="151"/>
      <c r="C382" s="166" t="s">
        <v>678</v>
      </c>
      <c r="D382" s="166" t="s">
        <v>169</v>
      </c>
      <c r="E382" s="167" t="s">
        <v>1118</v>
      </c>
      <c r="F382" s="168" t="s">
        <v>1119</v>
      </c>
      <c r="G382" s="169" t="s">
        <v>158</v>
      </c>
      <c r="H382" s="170">
        <v>3.2109999999999999</v>
      </c>
      <c r="I382" s="171"/>
      <c r="J382" s="172">
        <f>ROUND(I382*H382,2)</f>
        <v>0</v>
      </c>
      <c r="K382" s="173"/>
      <c r="L382" s="174"/>
      <c r="M382" s="175" t="s">
        <v>1</v>
      </c>
      <c r="N382" s="176" t="s">
        <v>37</v>
      </c>
      <c r="O382" s="60"/>
      <c r="P382" s="162">
        <f>O382*H382</f>
        <v>0</v>
      </c>
      <c r="Q382" s="162">
        <v>0</v>
      </c>
      <c r="R382" s="162">
        <f>Q382*H382</f>
        <v>0</v>
      </c>
      <c r="S382" s="162">
        <v>0</v>
      </c>
      <c r="T382" s="163">
        <f>S382*H382</f>
        <v>0</v>
      </c>
      <c r="U382" s="34"/>
      <c r="V382" s="34"/>
      <c r="W382" s="34"/>
      <c r="X382" s="34"/>
      <c r="Y382" s="34"/>
      <c r="Z382" s="34"/>
      <c r="AA382" s="34"/>
      <c r="AB382" s="34"/>
      <c r="AC382" s="34"/>
      <c r="AD382" s="34"/>
      <c r="AE382" s="34"/>
      <c r="AR382" s="164" t="s">
        <v>168</v>
      </c>
      <c r="AT382" s="164" t="s">
        <v>169</v>
      </c>
      <c r="AU382" s="164" t="s">
        <v>82</v>
      </c>
      <c r="AY382" s="19" t="s">
        <v>152</v>
      </c>
      <c r="BE382" s="165">
        <f>IF(N382="základní",J382,0)</f>
        <v>0</v>
      </c>
      <c r="BF382" s="165">
        <f>IF(N382="snížená",J382,0)</f>
        <v>0</v>
      </c>
      <c r="BG382" s="165">
        <f>IF(N382="zákl. přenesená",J382,0)</f>
        <v>0</v>
      </c>
      <c r="BH382" s="165">
        <f>IF(N382="sníž. přenesená",J382,0)</f>
        <v>0</v>
      </c>
      <c r="BI382" s="165">
        <f>IF(N382="nulová",J382,0)</f>
        <v>0</v>
      </c>
      <c r="BJ382" s="19" t="s">
        <v>80</v>
      </c>
      <c r="BK382" s="165">
        <f>ROUND(I382*H382,2)</f>
        <v>0</v>
      </c>
      <c r="BL382" s="19" t="s">
        <v>159</v>
      </c>
      <c r="BM382" s="164" t="s">
        <v>681</v>
      </c>
    </row>
    <row r="383" spans="1:65" s="13" customFormat="1">
      <c r="B383" s="182"/>
      <c r="D383" s="183" t="s">
        <v>440</v>
      </c>
      <c r="E383" s="184" t="s">
        <v>1</v>
      </c>
      <c r="F383" s="185" t="s">
        <v>1120</v>
      </c>
      <c r="H383" s="186">
        <v>3.2109999999999999</v>
      </c>
      <c r="I383" s="187"/>
      <c r="L383" s="182"/>
      <c r="M383" s="188"/>
      <c r="N383" s="189"/>
      <c r="O383" s="189"/>
      <c r="P383" s="189"/>
      <c r="Q383" s="189"/>
      <c r="R383" s="189"/>
      <c r="S383" s="189"/>
      <c r="T383" s="190"/>
      <c r="AT383" s="184" t="s">
        <v>440</v>
      </c>
      <c r="AU383" s="184" t="s">
        <v>82</v>
      </c>
      <c r="AV383" s="13" t="s">
        <v>82</v>
      </c>
      <c r="AW383" s="13" t="s">
        <v>29</v>
      </c>
      <c r="AX383" s="13" t="s">
        <v>72</v>
      </c>
      <c r="AY383" s="184" t="s">
        <v>152</v>
      </c>
    </row>
    <row r="384" spans="1:65" s="14" customFormat="1">
      <c r="B384" s="191"/>
      <c r="D384" s="183" t="s">
        <v>440</v>
      </c>
      <c r="E384" s="192" t="s">
        <v>1</v>
      </c>
      <c r="F384" s="193" t="s">
        <v>448</v>
      </c>
      <c r="H384" s="194">
        <v>3.2109999999999999</v>
      </c>
      <c r="I384" s="195"/>
      <c r="L384" s="191"/>
      <c r="M384" s="196"/>
      <c r="N384" s="197"/>
      <c r="O384" s="197"/>
      <c r="P384" s="197"/>
      <c r="Q384" s="197"/>
      <c r="R384" s="197"/>
      <c r="S384" s="197"/>
      <c r="T384" s="198"/>
      <c r="AT384" s="192" t="s">
        <v>440</v>
      </c>
      <c r="AU384" s="192" t="s">
        <v>82</v>
      </c>
      <c r="AV384" s="14" t="s">
        <v>159</v>
      </c>
      <c r="AW384" s="14" t="s">
        <v>29</v>
      </c>
      <c r="AX384" s="14" t="s">
        <v>80</v>
      </c>
      <c r="AY384" s="192" t="s">
        <v>152</v>
      </c>
    </row>
    <row r="385" spans="1:65" s="2" customFormat="1" ht="16.5" customHeight="1">
      <c r="A385" s="34"/>
      <c r="B385" s="151"/>
      <c r="C385" s="166" t="s">
        <v>294</v>
      </c>
      <c r="D385" s="166" t="s">
        <v>169</v>
      </c>
      <c r="E385" s="167" t="s">
        <v>1121</v>
      </c>
      <c r="F385" s="168" t="s">
        <v>1122</v>
      </c>
      <c r="G385" s="169" t="s">
        <v>188</v>
      </c>
      <c r="H385" s="170">
        <v>18</v>
      </c>
      <c r="I385" s="171"/>
      <c r="J385" s="172">
        <f>ROUND(I385*H385,2)</f>
        <v>0</v>
      </c>
      <c r="K385" s="173"/>
      <c r="L385" s="174"/>
      <c r="M385" s="175" t="s">
        <v>1</v>
      </c>
      <c r="N385" s="176" t="s">
        <v>37</v>
      </c>
      <c r="O385" s="60"/>
      <c r="P385" s="162">
        <f>O385*H385</f>
        <v>0</v>
      </c>
      <c r="Q385" s="162">
        <v>0</v>
      </c>
      <c r="R385" s="162">
        <f>Q385*H385</f>
        <v>0</v>
      </c>
      <c r="S385" s="162">
        <v>0</v>
      </c>
      <c r="T385" s="163">
        <f>S385*H385</f>
        <v>0</v>
      </c>
      <c r="U385" s="34"/>
      <c r="V385" s="34"/>
      <c r="W385" s="34"/>
      <c r="X385" s="34"/>
      <c r="Y385" s="34"/>
      <c r="Z385" s="34"/>
      <c r="AA385" s="34"/>
      <c r="AB385" s="34"/>
      <c r="AC385" s="34"/>
      <c r="AD385" s="34"/>
      <c r="AE385" s="34"/>
      <c r="AR385" s="164" t="s">
        <v>168</v>
      </c>
      <c r="AT385" s="164" t="s">
        <v>169</v>
      </c>
      <c r="AU385" s="164" t="s">
        <v>82</v>
      </c>
      <c r="AY385" s="19" t="s">
        <v>152</v>
      </c>
      <c r="BE385" s="165">
        <f>IF(N385="základní",J385,0)</f>
        <v>0</v>
      </c>
      <c r="BF385" s="165">
        <f>IF(N385="snížená",J385,0)</f>
        <v>0</v>
      </c>
      <c r="BG385" s="165">
        <f>IF(N385="zákl. přenesená",J385,0)</f>
        <v>0</v>
      </c>
      <c r="BH385" s="165">
        <f>IF(N385="sníž. přenesená",J385,0)</f>
        <v>0</v>
      </c>
      <c r="BI385" s="165">
        <f>IF(N385="nulová",J385,0)</f>
        <v>0</v>
      </c>
      <c r="BJ385" s="19" t="s">
        <v>80</v>
      </c>
      <c r="BK385" s="165">
        <f>ROUND(I385*H385,2)</f>
        <v>0</v>
      </c>
      <c r="BL385" s="19" t="s">
        <v>159</v>
      </c>
      <c r="BM385" s="164" t="s">
        <v>684</v>
      </c>
    </row>
    <row r="386" spans="1:65" s="15" customFormat="1">
      <c r="B386" s="199"/>
      <c r="D386" s="183" t="s">
        <v>440</v>
      </c>
      <c r="E386" s="200" t="s">
        <v>1</v>
      </c>
      <c r="F386" s="201" t="s">
        <v>1032</v>
      </c>
      <c r="H386" s="200" t="s">
        <v>1</v>
      </c>
      <c r="I386" s="202"/>
      <c r="L386" s="199"/>
      <c r="M386" s="203"/>
      <c r="N386" s="204"/>
      <c r="O386" s="204"/>
      <c r="P386" s="204"/>
      <c r="Q386" s="204"/>
      <c r="R386" s="204"/>
      <c r="S386" s="204"/>
      <c r="T386" s="205"/>
      <c r="AT386" s="200" t="s">
        <v>440</v>
      </c>
      <c r="AU386" s="200" t="s">
        <v>82</v>
      </c>
      <c r="AV386" s="15" t="s">
        <v>80</v>
      </c>
      <c r="AW386" s="15" t="s">
        <v>29</v>
      </c>
      <c r="AX386" s="15" t="s">
        <v>72</v>
      </c>
      <c r="AY386" s="200" t="s">
        <v>152</v>
      </c>
    </row>
    <row r="387" spans="1:65" s="13" customFormat="1">
      <c r="B387" s="182"/>
      <c r="D387" s="183" t="s">
        <v>440</v>
      </c>
      <c r="E387" s="184" t="s">
        <v>1</v>
      </c>
      <c r="F387" s="185" t="s">
        <v>1123</v>
      </c>
      <c r="H387" s="186">
        <v>2</v>
      </c>
      <c r="I387" s="187"/>
      <c r="L387" s="182"/>
      <c r="M387" s="188"/>
      <c r="N387" s="189"/>
      <c r="O387" s="189"/>
      <c r="P387" s="189"/>
      <c r="Q387" s="189"/>
      <c r="R387" s="189"/>
      <c r="S387" s="189"/>
      <c r="T387" s="190"/>
      <c r="AT387" s="184" t="s">
        <v>440</v>
      </c>
      <c r="AU387" s="184" t="s">
        <v>82</v>
      </c>
      <c r="AV387" s="13" t="s">
        <v>82</v>
      </c>
      <c r="AW387" s="13" t="s">
        <v>29</v>
      </c>
      <c r="AX387" s="13" t="s">
        <v>72</v>
      </c>
      <c r="AY387" s="184" t="s">
        <v>152</v>
      </c>
    </row>
    <row r="388" spans="1:65" s="13" customFormat="1">
      <c r="B388" s="182"/>
      <c r="D388" s="183" t="s">
        <v>440</v>
      </c>
      <c r="E388" s="184" t="s">
        <v>1</v>
      </c>
      <c r="F388" s="185" t="s">
        <v>1124</v>
      </c>
      <c r="H388" s="186">
        <v>2</v>
      </c>
      <c r="I388" s="187"/>
      <c r="L388" s="182"/>
      <c r="M388" s="188"/>
      <c r="N388" s="189"/>
      <c r="O388" s="189"/>
      <c r="P388" s="189"/>
      <c r="Q388" s="189"/>
      <c r="R388" s="189"/>
      <c r="S388" s="189"/>
      <c r="T388" s="190"/>
      <c r="AT388" s="184" t="s">
        <v>440</v>
      </c>
      <c r="AU388" s="184" t="s">
        <v>82</v>
      </c>
      <c r="AV388" s="13" t="s">
        <v>82</v>
      </c>
      <c r="AW388" s="13" t="s">
        <v>29</v>
      </c>
      <c r="AX388" s="13" t="s">
        <v>72</v>
      </c>
      <c r="AY388" s="184" t="s">
        <v>152</v>
      </c>
    </row>
    <row r="389" spans="1:65" s="13" customFormat="1">
      <c r="B389" s="182"/>
      <c r="D389" s="183" t="s">
        <v>440</v>
      </c>
      <c r="E389" s="184" t="s">
        <v>1</v>
      </c>
      <c r="F389" s="185" t="s">
        <v>1125</v>
      </c>
      <c r="H389" s="186">
        <v>6</v>
      </c>
      <c r="I389" s="187"/>
      <c r="L389" s="182"/>
      <c r="M389" s="188"/>
      <c r="N389" s="189"/>
      <c r="O389" s="189"/>
      <c r="P389" s="189"/>
      <c r="Q389" s="189"/>
      <c r="R389" s="189"/>
      <c r="S389" s="189"/>
      <c r="T389" s="190"/>
      <c r="AT389" s="184" t="s">
        <v>440</v>
      </c>
      <c r="AU389" s="184" t="s">
        <v>82</v>
      </c>
      <c r="AV389" s="13" t="s">
        <v>82</v>
      </c>
      <c r="AW389" s="13" t="s">
        <v>29</v>
      </c>
      <c r="AX389" s="13" t="s">
        <v>72</v>
      </c>
      <c r="AY389" s="184" t="s">
        <v>152</v>
      </c>
    </row>
    <row r="390" spans="1:65" s="13" customFormat="1">
      <c r="B390" s="182"/>
      <c r="D390" s="183" t="s">
        <v>440</v>
      </c>
      <c r="E390" s="184" t="s">
        <v>1</v>
      </c>
      <c r="F390" s="185" t="s">
        <v>1126</v>
      </c>
      <c r="H390" s="186">
        <v>4</v>
      </c>
      <c r="I390" s="187"/>
      <c r="L390" s="182"/>
      <c r="M390" s="188"/>
      <c r="N390" s="189"/>
      <c r="O390" s="189"/>
      <c r="P390" s="189"/>
      <c r="Q390" s="189"/>
      <c r="R390" s="189"/>
      <c r="S390" s="189"/>
      <c r="T390" s="190"/>
      <c r="AT390" s="184" t="s">
        <v>440</v>
      </c>
      <c r="AU390" s="184" t="s">
        <v>82</v>
      </c>
      <c r="AV390" s="13" t="s">
        <v>82</v>
      </c>
      <c r="AW390" s="13" t="s">
        <v>29</v>
      </c>
      <c r="AX390" s="13" t="s">
        <v>72</v>
      </c>
      <c r="AY390" s="184" t="s">
        <v>152</v>
      </c>
    </row>
    <row r="391" spans="1:65" s="13" customFormat="1">
      <c r="B391" s="182"/>
      <c r="D391" s="183" t="s">
        <v>440</v>
      </c>
      <c r="E391" s="184" t="s">
        <v>1</v>
      </c>
      <c r="F391" s="185" t="s">
        <v>1127</v>
      </c>
      <c r="H391" s="186">
        <v>4</v>
      </c>
      <c r="I391" s="187"/>
      <c r="L391" s="182"/>
      <c r="M391" s="188"/>
      <c r="N391" s="189"/>
      <c r="O391" s="189"/>
      <c r="P391" s="189"/>
      <c r="Q391" s="189"/>
      <c r="R391" s="189"/>
      <c r="S391" s="189"/>
      <c r="T391" s="190"/>
      <c r="AT391" s="184" t="s">
        <v>440</v>
      </c>
      <c r="AU391" s="184" t="s">
        <v>82</v>
      </c>
      <c r="AV391" s="13" t="s">
        <v>82</v>
      </c>
      <c r="AW391" s="13" t="s">
        <v>29</v>
      </c>
      <c r="AX391" s="13" t="s">
        <v>72</v>
      </c>
      <c r="AY391" s="184" t="s">
        <v>152</v>
      </c>
    </row>
    <row r="392" spans="1:65" s="14" customFormat="1">
      <c r="B392" s="191"/>
      <c r="D392" s="183" t="s">
        <v>440</v>
      </c>
      <c r="E392" s="192" t="s">
        <v>1</v>
      </c>
      <c r="F392" s="193" t="s">
        <v>448</v>
      </c>
      <c r="H392" s="194">
        <v>18</v>
      </c>
      <c r="I392" s="195"/>
      <c r="L392" s="191"/>
      <c r="M392" s="196"/>
      <c r="N392" s="197"/>
      <c r="O392" s="197"/>
      <c r="P392" s="197"/>
      <c r="Q392" s="197"/>
      <c r="R392" s="197"/>
      <c r="S392" s="197"/>
      <c r="T392" s="198"/>
      <c r="AT392" s="192" t="s">
        <v>440</v>
      </c>
      <c r="AU392" s="192" t="s">
        <v>82</v>
      </c>
      <c r="AV392" s="14" t="s">
        <v>159</v>
      </c>
      <c r="AW392" s="14" t="s">
        <v>29</v>
      </c>
      <c r="AX392" s="14" t="s">
        <v>80</v>
      </c>
      <c r="AY392" s="192" t="s">
        <v>152</v>
      </c>
    </row>
    <row r="393" spans="1:65" s="2" customFormat="1" ht="24.2" customHeight="1">
      <c r="A393" s="34"/>
      <c r="B393" s="151"/>
      <c r="C393" s="166" t="s">
        <v>685</v>
      </c>
      <c r="D393" s="166" t="s">
        <v>169</v>
      </c>
      <c r="E393" s="167" t="s">
        <v>1128</v>
      </c>
      <c r="F393" s="168" t="s">
        <v>1129</v>
      </c>
      <c r="G393" s="169" t="s">
        <v>188</v>
      </c>
      <c r="H393" s="170">
        <v>2</v>
      </c>
      <c r="I393" s="171"/>
      <c r="J393" s="172">
        <f>ROUND(I393*H393,2)</f>
        <v>0</v>
      </c>
      <c r="K393" s="173"/>
      <c r="L393" s="174"/>
      <c r="M393" s="175" t="s">
        <v>1</v>
      </c>
      <c r="N393" s="176" t="s">
        <v>37</v>
      </c>
      <c r="O393" s="60"/>
      <c r="P393" s="162">
        <f>O393*H393</f>
        <v>0</v>
      </c>
      <c r="Q393" s="162">
        <v>0</v>
      </c>
      <c r="R393" s="162">
        <f>Q393*H393</f>
        <v>0</v>
      </c>
      <c r="S393" s="162">
        <v>0</v>
      </c>
      <c r="T393" s="163">
        <f>S393*H393</f>
        <v>0</v>
      </c>
      <c r="U393" s="34"/>
      <c r="V393" s="34"/>
      <c r="W393" s="34"/>
      <c r="X393" s="34"/>
      <c r="Y393" s="34"/>
      <c r="Z393" s="34"/>
      <c r="AA393" s="34"/>
      <c r="AB393" s="34"/>
      <c r="AC393" s="34"/>
      <c r="AD393" s="34"/>
      <c r="AE393" s="34"/>
      <c r="AR393" s="164" t="s">
        <v>168</v>
      </c>
      <c r="AT393" s="164" t="s">
        <v>169</v>
      </c>
      <c r="AU393" s="164" t="s">
        <v>82</v>
      </c>
      <c r="AY393" s="19" t="s">
        <v>152</v>
      </c>
      <c r="BE393" s="165">
        <f>IF(N393="základní",J393,0)</f>
        <v>0</v>
      </c>
      <c r="BF393" s="165">
        <f>IF(N393="snížená",J393,0)</f>
        <v>0</v>
      </c>
      <c r="BG393" s="165">
        <f>IF(N393="zákl. přenesená",J393,0)</f>
        <v>0</v>
      </c>
      <c r="BH393" s="165">
        <f>IF(N393="sníž. přenesená",J393,0)</f>
        <v>0</v>
      </c>
      <c r="BI393" s="165">
        <f>IF(N393="nulová",J393,0)</f>
        <v>0</v>
      </c>
      <c r="BJ393" s="19" t="s">
        <v>80</v>
      </c>
      <c r="BK393" s="165">
        <f>ROUND(I393*H393,2)</f>
        <v>0</v>
      </c>
      <c r="BL393" s="19" t="s">
        <v>159</v>
      </c>
      <c r="BM393" s="164" t="s">
        <v>688</v>
      </c>
    </row>
    <row r="394" spans="1:65" s="13" customFormat="1">
      <c r="B394" s="182"/>
      <c r="D394" s="183" t="s">
        <v>440</v>
      </c>
      <c r="E394" s="184" t="s">
        <v>1</v>
      </c>
      <c r="F394" s="185" t="s">
        <v>1130</v>
      </c>
      <c r="H394" s="186">
        <v>1</v>
      </c>
      <c r="I394" s="187"/>
      <c r="L394" s="182"/>
      <c r="M394" s="188"/>
      <c r="N394" s="189"/>
      <c r="O394" s="189"/>
      <c r="P394" s="189"/>
      <c r="Q394" s="189"/>
      <c r="R394" s="189"/>
      <c r="S394" s="189"/>
      <c r="T394" s="190"/>
      <c r="AT394" s="184" t="s">
        <v>440</v>
      </c>
      <c r="AU394" s="184" t="s">
        <v>82</v>
      </c>
      <c r="AV394" s="13" t="s">
        <v>82</v>
      </c>
      <c r="AW394" s="13" t="s">
        <v>29</v>
      </c>
      <c r="AX394" s="13" t="s">
        <v>72</v>
      </c>
      <c r="AY394" s="184" t="s">
        <v>152</v>
      </c>
    </row>
    <row r="395" spans="1:65" s="13" customFormat="1">
      <c r="B395" s="182"/>
      <c r="D395" s="183" t="s">
        <v>440</v>
      </c>
      <c r="E395" s="184" t="s">
        <v>1</v>
      </c>
      <c r="F395" s="185" t="s">
        <v>1131</v>
      </c>
      <c r="H395" s="186">
        <v>1</v>
      </c>
      <c r="I395" s="187"/>
      <c r="L395" s="182"/>
      <c r="M395" s="188"/>
      <c r="N395" s="189"/>
      <c r="O395" s="189"/>
      <c r="P395" s="189"/>
      <c r="Q395" s="189"/>
      <c r="R395" s="189"/>
      <c r="S395" s="189"/>
      <c r="T395" s="190"/>
      <c r="AT395" s="184" t="s">
        <v>440</v>
      </c>
      <c r="AU395" s="184" t="s">
        <v>82</v>
      </c>
      <c r="AV395" s="13" t="s">
        <v>82</v>
      </c>
      <c r="AW395" s="13" t="s">
        <v>29</v>
      </c>
      <c r="AX395" s="13" t="s">
        <v>72</v>
      </c>
      <c r="AY395" s="184" t="s">
        <v>152</v>
      </c>
    </row>
    <row r="396" spans="1:65" s="14" customFormat="1">
      <c r="B396" s="191"/>
      <c r="D396" s="183" t="s">
        <v>440</v>
      </c>
      <c r="E396" s="192" t="s">
        <v>1</v>
      </c>
      <c r="F396" s="193" t="s">
        <v>448</v>
      </c>
      <c r="H396" s="194">
        <v>2</v>
      </c>
      <c r="I396" s="195"/>
      <c r="L396" s="191"/>
      <c r="M396" s="196"/>
      <c r="N396" s="197"/>
      <c r="O396" s="197"/>
      <c r="P396" s="197"/>
      <c r="Q396" s="197"/>
      <c r="R396" s="197"/>
      <c r="S396" s="197"/>
      <c r="T396" s="198"/>
      <c r="AT396" s="192" t="s">
        <v>440</v>
      </c>
      <c r="AU396" s="192" t="s">
        <v>82</v>
      </c>
      <c r="AV396" s="14" t="s">
        <v>159</v>
      </c>
      <c r="AW396" s="14" t="s">
        <v>29</v>
      </c>
      <c r="AX396" s="14" t="s">
        <v>80</v>
      </c>
      <c r="AY396" s="192" t="s">
        <v>152</v>
      </c>
    </row>
    <row r="397" spans="1:65" s="12" customFormat="1" ht="25.9" customHeight="1">
      <c r="B397" s="138"/>
      <c r="D397" s="139" t="s">
        <v>71</v>
      </c>
      <c r="E397" s="140" t="s">
        <v>407</v>
      </c>
      <c r="F397" s="140" t="s">
        <v>408</v>
      </c>
      <c r="I397" s="141"/>
      <c r="J397" s="142">
        <f>BK397</f>
        <v>0</v>
      </c>
      <c r="L397" s="138"/>
      <c r="M397" s="143"/>
      <c r="N397" s="144"/>
      <c r="O397" s="144"/>
      <c r="P397" s="145">
        <f>SUM(P398:P458)</f>
        <v>0</v>
      </c>
      <c r="Q397" s="144"/>
      <c r="R397" s="145">
        <f>SUM(R398:R458)</f>
        <v>0</v>
      </c>
      <c r="S397" s="144"/>
      <c r="T397" s="146">
        <f>SUM(T398:T458)</f>
        <v>0</v>
      </c>
      <c r="AR397" s="139" t="s">
        <v>159</v>
      </c>
      <c r="AT397" s="147" t="s">
        <v>71</v>
      </c>
      <c r="AU397" s="147" t="s">
        <v>72</v>
      </c>
      <c r="AY397" s="139" t="s">
        <v>152</v>
      </c>
      <c r="BK397" s="148">
        <f>SUM(BK398:BK458)</f>
        <v>0</v>
      </c>
    </row>
    <row r="398" spans="1:65" s="2" customFormat="1" ht="16.5" customHeight="1">
      <c r="A398" s="34"/>
      <c r="B398" s="151"/>
      <c r="C398" s="152" t="s">
        <v>297</v>
      </c>
      <c r="D398" s="152" t="s">
        <v>155</v>
      </c>
      <c r="E398" s="153" t="s">
        <v>1132</v>
      </c>
      <c r="F398" s="154" t="s">
        <v>1133</v>
      </c>
      <c r="G398" s="155" t="s">
        <v>188</v>
      </c>
      <c r="H398" s="156">
        <v>5</v>
      </c>
      <c r="I398" s="157"/>
      <c r="J398" s="158">
        <f>ROUND(I398*H398,2)</f>
        <v>0</v>
      </c>
      <c r="K398" s="159"/>
      <c r="L398" s="35"/>
      <c r="M398" s="160" t="s">
        <v>1</v>
      </c>
      <c r="N398" s="161" t="s">
        <v>37</v>
      </c>
      <c r="O398" s="60"/>
      <c r="P398" s="162">
        <f>O398*H398</f>
        <v>0</v>
      </c>
      <c r="Q398" s="162">
        <v>0</v>
      </c>
      <c r="R398" s="162">
        <f>Q398*H398</f>
        <v>0</v>
      </c>
      <c r="S398" s="162">
        <v>0</v>
      </c>
      <c r="T398" s="163">
        <f>S398*H398</f>
        <v>0</v>
      </c>
      <c r="U398" s="34"/>
      <c r="V398" s="34"/>
      <c r="W398" s="34"/>
      <c r="X398" s="34"/>
      <c r="Y398" s="34"/>
      <c r="Z398" s="34"/>
      <c r="AA398" s="34"/>
      <c r="AB398" s="34"/>
      <c r="AC398" s="34"/>
      <c r="AD398" s="34"/>
      <c r="AE398" s="34"/>
      <c r="AR398" s="164" t="s">
        <v>755</v>
      </c>
      <c r="AT398" s="164" t="s">
        <v>155</v>
      </c>
      <c r="AU398" s="164" t="s">
        <v>80</v>
      </c>
      <c r="AY398" s="19" t="s">
        <v>152</v>
      </c>
      <c r="BE398" s="165">
        <f>IF(N398="základní",J398,0)</f>
        <v>0</v>
      </c>
      <c r="BF398" s="165">
        <f>IF(N398="snížená",J398,0)</f>
        <v>0</v>
      </c>
      <c r="BG398" s="165">
        <f>IF(N398="zákl. přenesená",J398,0)</f>
        <v>0</v>
      </c>
      <c r="BH398" s="165">
        <f>IF(N398="sníž. přenesená",J398,0)</f>
        <v>0</v>
      </c>
      <c r="BI398" s="165">
        <f>IF(N398="nulová",J398,0)</f>
        <v>0</v>
      </c>
      <c r="BJ398" s="19" t="s">
        <v>80</v>
      </c>
      <c r="BK398" s="165">
        <f>ROUND(I398*H398,2)</f>
        <v>0</v>
      </c>
      <c r="BL398" s="19" t="s">
        <v>755</v>
      </c>
      <c r="BM398" s="164" t="s">
        <v>691</v>
      </c>
    </row>
    <row r="399" spans="1:65" s="13" customFormat="1">
      <c r="B399" s="182"/>
      <c r="D399" s="183" t="s">
        <v>440</v>
      </c>
      <c r="E399" s="184" t="s">
        <v>1</v>
      </c>
      <c r="F399" s="185" t="s">
        <v>1134</v>
      </c>
      <c r="H399" s="186">
        <v>3</v>
      </c>
      <c r="I399" s="187"/>
      <c r="L399" s="182"/>
      <c r="M399" s="188"/>
      <c r="N399" s="189"/>
      <c r="O399" s="189"/>
      <c r="P399" s="189"/>
      <c r="Q399" s="189"/>
      <c r="R399" s="189"/>
      <c r="S399" s="189"/>
      <c r="T399" s="190"/>
      <c r="AT399" s="184" t="s">
        <v>440</v>
      </c>
      <c r="AU399" s="184" t="s">
        <v>80</v>
      </c>
      <c r="AV399" s="13" t="s">
        <v>82</v>
      </c>
      <c r="AW399" s="13" t="s">
        <v>29</v>
      </c>
      <c r="AX399" s="13" t="s">
        <v>72</v>
      </c>
      <c r="AY399" s="184" t="s">
        <v>152</v>
      </c>
    </row>
    <row r="400" spans="1:65" s="13" customFormat="1">
      <c r="B400" s="182"/>
      <c r="D400" s="183" t="s">
        <v>440</v>
      </c>
      <c r="E400" s="184" t="s">
        <v>1</v>
      </c>
      <c r="F400" s="185" t="s">
        <v>1029</v>
      </c>
      <c r="H400" s="186">
        <v>2</v>
      </c>
      <c r="I400" s="187"/>
      <c r="L400" s="182"/>
      <c r="M400" s="188"/>
      <c r="N400" s="189"/>
      <c r="O400" s="189"/>
      <c r="P400" s="189"/>
      <c r="Q400" s="189"/>
      <c r="R400" s="189"/>
      <c r="S400" s="189"/>
      <c r="T400" s="190"/>
      <c r="AT400" s="184" t="s">
        <v>440</v>
      </c>
      <c r="AU400" s="184" t="s">
        <v>80</v>
      </c>
      <c r="AV400" s="13" t="s">
        <v>82</v>
      </c>
      <c r="AW400" s="13" t="s">
        <v>29</v>
      </c>
      <c r="AX400" s="13" t="s">
        <v>72</v>
      </c>
      <c r="AY400" s="184" t="s">
        <v>152</v>
      </c>
    </row>
    <row r="401" spans="1:65" s="14" customFormat="1">
      <c r="B401" s="191"/>
      <c r="D401" s="183" t="s">
        <v>440</v>
      </c>
      <c r="E401" s="192" t="s">
        <v>1</v>
      </c>
      <c r="F401" s="193" t="s">
        <v>448</v>
      </c>
      <c r="H401" s="194">
        <v>5</v>
      </c>
      <c r="I401" s="195"/>
      <c r="L401" s="191"/>
      <c r="M401" s="196"/>
      <c r="N401" s="197"/>
      <c r="O401" s="197"/>
      <c r="P401" s="197"/>
      <c r="Q401" s="197"/>
      <c r="R401" s="197"/>
      <c r="S401" s="197"/>
      <c r="T401" s="198"/>
      <c r="AT401" s="192" t="s">
        <v>440</v>
      </c>
      <c r="AU401" s="192" t="s">
        <v>80</v>
      </c>
      <c r="AV401" s="14" t="s">
        <v>159</v>
      </c>
      <c r="AW401" s="14" t="s">
        <v>29</v>
      </c>
      <c r="AX401" s="14" t="s">
        <v>80</v>
      </c>
      <c r="AY401" s="192" t="s">
        <v>152</v>
      </c>
    </row>
    <row r="402" spans="1:65" s="2" customFormat="1" ht="16.5" customHeight="1">
      <c r="A402" s="34"/>
      <c r="B402" s="151"/>
      <c r="C402" s="152" t="s">
        <v>692</v>
      </c>
      <c r="D402" s="152" t="s">
        <v>155</v>
      </c>
      <c r="E402" s="153" t="s">
        <v>1135</v>
      </c>
      <c r="F402" s="154" t="s">
        <v>1136</v>
      </c>
      <c r="G402" s="155" t="s">
        <v>188</v>
      </c>
      <c r="H402" s="156">
        <v>2</v>
      </c>
      <c r="I402" s="157"/>
      <c r="J402" s="158">
        <f>ROUND(I402*H402,2)</f>
        <v>0</v>
      </c>
      <c r="K402" s="159"/>
      <c r="L402" s="35"/>
      <c r="M402" s="160" t="s">
        <v>1</v>
      </c>
      <c r="N402" s="161" t="s">
        <v>37</v>
      </c>
      <c r="O402" s="60"/>
      <c r="P402" s="162">
        <f>O402*H402</f>
        <v>0</v>
      </c>
      <c r="Q402" s="162">
        <v>0</v>
      </c>
      <c r="R402" s="162">
        <f>Q402*H402</f>
        <v>0</v>
      </c>
      <c r="S402" s="162">
        <v>0</v>
      </c>
      <c r="T402" s="163">
        <f>S402*H402</f>
        <v>0</v>
      </c>
      <c r="U402" s="34"/>
      <c r="V402" s="34"/>
      <c r="W402" s="34"/>
      <c r="X402" s="34"/>
      <c r="Y402" s="34"/>
      <c r="Z402" s="34"/>
      <c r="AA402" s="34"/>
      <c r="AB402" s="34"/>
      <c r="AC402" s="34"/>
      <c r="AD402" s="34"/>
      <c r="AE402" s="34"/>
      <c r="AR402" s="164" t="s">
        <v>755</v>
      </c>
      <c r="AT402" s="164" t="s">
        <v>155</v>
      </c>
      <c r="AU402" s="164" t="s">
        <v>80</v>
      </c>
      <c r="AY402" s="19" t="s">
        <v>152</v>
      </c>
      <c r="BE402" s="165">
        <f>IF(N402="základní",J402,0)</f>
        <v>0</v>
      </c>
      <c r="BF402" s="165">
        <f>IF(N402="snížená",J402,0)</f>
        <v>0</v>
      </c>
      <c r="BG402" s="165">
        <f>IF(N402="zákl. přenesená",J402,0)</f>
        <v>0</v>
      </c>
      <c r="BH402" s="165">
        <f>IF(N402="sníž. přenesená",J402,0)</f>
        <v>0</v>
      </c>
      <c r="BI402" s="165">
        <f>IF(N402="nulová",J402,0)</f>
        <v>0</v>
      </c>
      <c r="BJ402" s="19" t="s">
        <v>80</v>
      </c>
      <c r="BK402" s="165">
        <f>ROUND(I402*H402,2)</f>
        <v>0</v>
      </c>
      <c r="BL402" s="19" t="s">
        <v>755</v>
      </c>
      <c r="BM402" s="164" t="s">
        <v>695</v>
      </c>
    </row>
    <row r="403" spans="1:65" s="13" customFormat="1">
      <c r="B403" s="182"/>
      <c r="D403" s="183" t="s">
        <v>440</v>
      </c>
      <c r="E403" s="184" t="s">
        <v>1</v>
      </c>
      <c r="F403" s="185" t="s">
        <v>1130</v>
      </c>
      <c r="H403" s="186">
        <v>1</v>
      </c>
      <c r="I403" s="187"/>
      <c r="L403" s="182"/>
      <c r="M403" s="188"/>
      <c r="N403" s="189"/>
      <c r="O403" s="189"/>
      <c r="P403" s="189"/>
      <c r="Q403" s="189"/>
      <c r="R403" s="189"/>
      <c r="S403" s="189"/>
      <c r="T403" s="190"/>
      <c r="AT403" s="184" t="s">
        <v>440</v>
      </c>
      <c r="AU403" s="184" t="s">
        <v>80</v>
      </c>
      <c r="AV403" s="13" t="s">
        <v>82</v>
      </c>
      <c r="AW403" s="13" t="s">
        <v>29</v>
      </c>
      <c r="AX403" s="13" t="s">
        <v>72</v>
      </c>
      <c r="AY403" s="184" t="s">
        <v>152</v>
      </c>
    </row>
    <row r="404" spans="1:65" s="13" customFormat="1">
      <c r="B404" s="182"/>
      <c r="D404" s="183" t="s">
        <v>440</v>
      </c>
      <c r="E404" s="184" t="s">
        <v>1</v>
      </c>
      <c r="F404" s="185" t="s">
        <v>1131</v>
      </c>
      <c r="H404" s="186">
        <v>1</v>
      </c>
      <c r="I404" s="187"/>
      <c r="L404" s="182"/>
      <c r="M404" s="188"/>
      <c r="N404" s="189"/>
      <c r="O404" s="189"/>
      <c r="P404" s="189"/>
      <c r="Q404" s="189"/>
      <c r="R404" s="189"/>
      <c r="S404" s="189"/>
      <c r="T404" s="190"/>
      <c r="AT404" s="184" t="s">
        <v>440</v>
      </c>
      <c r="AU404" s="184" t="s">
        <v>80</v>
      </c>
      <c r="AV404" s="13" t="s">
        <v>82</v>
      </c>
      <c r="AW404" s="13" t="s">
        <v>29</v>
      </c>
      <c r="AX404" s="13" t="s">
        <v>72</v>
      </c>
      <c r="AY404" s="184" t="s">
        <v>152</v>
      </c>
    </row>
    <row r="405" spans="1:65" s="14" customFormat="1">
      <c r="B405" s="191"/>
      <c r="D405" s="183" t="s">
        <v>440</v>
      </c>
      <c r="E405" s="192" t="s">
        <v>1</v>
      </c>
      <c r="F405" s="193" t="s">
        <v>448</v>
      </c>
      <c r="H405" s="194">
        <v>2</v>
      </c>
      <c r="I405" s="195"/>
      <c r="L405" s="191"/>
      <c r="M405" s="196"/>
      <c r="N405" s="197"/>
      <c r="O405" s="197"/>
      <c r="P405" s="197"/>
      <c r="Q405" s="197"/>
      <c r="R405" s="197"/>
      <c r="S405" s="197"/>
      <c r="T405" s="198"/>
      <c r="AT405" s="192" t="s">
        <v>440</v>
      </c>
      <c r="AU405" s="192" t="s">
        <v>80</v>
      </c>
      <c r="AV405" s="14" t="s">
        <v>159</v>
      </c>
      <c r="AW405" s="14" t="s">
        <v>29</v>
      </c>
      <c r="AX405" s="14" t="s">
        <v>80</v>
      </c>
      <c r="AY405" s="192" t="s">
        <v>152</v>
      </c>
    </row>
    <row r="406" spans="1:65" s="2" customFormat="1" ht="16.5" customHeight="1">
      <c r="A406" s="34"/>
      <c r="B406" s="151"/>
      <c r="C406" s="152" t="s">
        <v>301</v>
      </c>
      <c r="D406" s="152" t="s">
        <v>155</v>
      </c>
      <c r="E406" s="153" t="s">
        <v>1137</v>
      </c>
      <c r="F406" s="154" t="s">
        <v>1138</v>
      </c>
      <c r="G406" s="155" t="s">
        <v>188</v>
      </c>
      <c r="H406" s="156">
        <v>1</v>
      </c>
      <c r="I406" s="157"/>
      <c r="J406" s="158">
        <f>ROUND(I406*H406,2)</f>
        <v>0</v>
      </c>
      <c r="K406" s="159"/>
      <c r="L406" s="35"/>
      <c r="M406" s="160" t="s">
        <v>1</v>
      </c>
      <c r="N406" s="161" t="s">
        <v>37</v>
      </c>
      <c r="O406" s="60"/>
      <c r="P406" s="162">
        <f>O406*H406</f>
        <v>0</v>
      </c>
      <c r="Q406" s="162">
        <v>0</v>
      </c>
      <c r="R406" s="162">
        <f>Q406*H406</f>
        <v>0</v>
      </c>
      <c r="S406" s="162">
        <v>0</v>
      </c>
      <c r="T406" s="163">
        <f>S406*H406</f>
        <v>0</v>
      </c>
      <c r="U406" s="34"/>
      <c r="V406" s="34"/>
      <c r="W406" s="34"/>
      <c r="X406" s="34"/>
      <c r="Y406" s="34"/>
      <c r="Z406" s="34"/>
      <c r="AA406" s="34"/>
      <c r="AB406" s="34"/>
      <c r="AC406" s="34"/>
      <c r="AD406" s="34"/>
      <c r="AE406" s="34"/>
      <c r="AR406" s="164" t="s">
        <v>755</v>
      </c>
      <c r="AT406" s="164" t="s">
        <v>155</v>
      </c>
      <c r="AU406" s="164" t="s">
        <v>80</v>
      </c>
      <c r="AY406" s="19" t="s">
        <v>152</v>
      </c>
      <c r="BE406" s="165">
        <f>IF(N406="základní",J406,0)</f>
        <v>0</v>
      </c>
      <c r="BF406" s="165">
        <f>IF(N406="snížená",J406,0)</f>
        <v>0</v>
      </c>
      <c r="BG406" s="165">
        <f>IF(N406="zákl. přenesená",J406,0)</f>
        <v>0</v>
      </c>
      <c r="BH406" s="165">
        <f>IF(N406="sníž. přenesená",J406,0)</f>
        <v>0</v>
      </c>
      <c r="BI406" s="165">
        <f>IF(N406="nulová",J406,0)</f>
        <v>0</v>
      </c>
      <c r="BJ406" s="19" t="s">
        <v>80</v>
      </c>
      <c r="BK406" s="165">
        <f>ROUND(I406*H406,2)</f>
        <v>0</v>
      </c>
      <c r="BL406" s="19" t="s">
        <v>755</v>
      </c>
      <c r="BM406" s="164" t="s">
        <v>699</v>
      </c>
    </row>
    <row r="407" spans="1:65" s="13" customFormat="1">
      <c r="B407" s="182"/>
      <c r="D407" s="183" t="s">
        <v>440</v>
      </c>
      <c r="E407" s="184" t="s">
        <v>1</v>
      </c>
      <c r="F407" s="185" t="s">
        <v>1139</v>
      </c>
      <c r="H407" s="186">
        <v>1</v>
      </c>
      <c r="I407" s="187"/>
      <c r="L407" s="182"/>
      <c r="M407" s="188"/>
      <c r="N407" s="189"/>
      <c r="O407" s="189"/>
      <c r="P407" s="189"/>
      <c r="Q407" s="189"/>
      <c r="R407" s="189"/>
      <c r="S407" s="189"/>
      <c r="T407" s="190"/>
      <c r="AT407" s="184" t="s">
        <v>440</v>
      </c>
      <c r="AU407" s="184" t="s">
        <v>80</v>
      </c>
      <c r="AV407" s="13" t="s">
        <v>82</v>
      </c>
      <c r="AW407" s="13" t="s">
        <v>29</v>
      </c>
      <c r="AX407" s="13" t="s">
        <v>72</v>
      </c>
      <c r="AY407" s="184" t="s">
        <v>152</v>
      </c>
    </row>
    <row r="408" spans="1:65" s="14" customFormat="1">
      <c r="B408" s="191"/>
      <c r="D408" s="183" t="s">
        <v>440</v>
      </c>
      <c r="E408" s="192" t="s">
        <v>1</v>
      </c>
      <c r="F408" s="193" t="s">
        <v>448</v>
      </c>
      <c r="H408" s="194">
        <v>1</v>
      </c>
      <c r="I408" s="195"/>
      <c r="L408" s="191"/>
      <c r="M408" s="196"/>
      <c r="N408" s="197"/>
      <c r="O408" s="197"/>
      <c r="P408" s="197"/>
      <c r="Q408" s="197"/>
      <c r="R408" s="197"/>
      <c r="S408" s="197"/>
      <c r="T408" s="198"/>
      <c r="AT408" s="192" t="s">
        <v>440</v>
      </c>
      <c r="AU408" s="192" t="s">
        <v>80</v>
      </c>
      <c r="AV408" s="14" t="s">
        <v>159</v>
      </c>
      <c r="AW408" s="14" t="s">
        <v>29</v>
      </c>
      <c r="AX408" s="14" t="s">
        <v>80</v>
      </c>
      <c r="AY408" s="192" t="s">
        <v>152</v>
      </c>
    </row>
    <row r="409" spans="1:65" s="2" customFormat="1" ht="24.2" customHeight="1">
      <c r="A409" s="34"/>
      <c r="B409" s="151"/>
      <c r="C409" s="152" t="s">
        <v>701</v>
      </c>
      <c r="D409" s="152" t="s">
        <v>155</v>
      </c>
      <c r="E409" s="153" t="s">
        <v>1140</v>
      </c>
      <c r="F409" s="154" t="s">
        <v>1141</v>
      </c>
      <c r="G409" s="155" t="s">
        <v>188</v>
      </c>
      <c r="H409" s="156">
        <v>2</v>
      </c>
      <c r="I409" s="157"/>
      <c r="J409" s="158">
        <f>ROUND(I409*H409,2)</f>
        <v>0</v>
      </c>
      <c r="K409" s="159"/>
      <c r="L409" s="35"/>
      <c r="M409" s="160" t="s">
        <v>1</v>
      </c>
      <c r="N409" s="161" t="s">
        <v>37</v>
      </c>
      <c r="O409" s="60"/>
      <c r="P409" s="162">
        <f>O409*H409</f>
        <v>0</v>
      </c>
      <c r="Q409" s="162">
        <v>0</v>
      </c>
      <c r="R409" s="162">
        <f>Q409*H409</f>
        <v>0</v>
      </c>
      <c r="S409" s="162">
        <v>0</v>
      </c>
      <c r="T409" s="163">
        <f>S409*H409</f>
        <v>0</v>
      </c>
      <c r="U409" s="34"/>
      <c r="V409" s="34"/>
      <c r="W409" s="34"/>
      <c r="X409" s="34"/>
      <c r="Y409" s="34"/>
      <c r="Z409" s="34"/>
      <c r="AA409" s="34"/>
      <c r="AB409" s="34"/>
      <c r="AC409" s="34"/>
      <c r="AD409" s="34"/>
      <c r="AE409" s="34"/>
      <c r="AR409" s="164" t="s">
        <v>755</v>
      </c>
      <c r="AT409" s="164" t="s">
        <v>155</v>
      </c>
      <c r="AU409" s="164" t="s">
        <v>80</v>
      </c>
      <c r="AY409" s="19" t="s">
        <v>152</v>
      </c>
      <c r="BE409" s="165">
        <f>IF(N409="základní",J409,0)</f>
        <v>0</v>
      </c>
      <c r="BF409" s="165">
        <f>IF(N409="snížená",J409,0)</f>
        <v>0</v>
      </c>
      <c r="BG409" s="165">
        <f>IF(N409="zákl. přenesená",J409,0)</f>
        <v>0</v>
      </c>
      <c r="BH409" s="165">
        <f>IF(N409="sníž. přenesená",J409,0)</f>
        <v>0</v>
      </c>
      <c r="BI409" s="165">
        <f>IF(N409="nulová",J409,0)</f>
        <v>0</v>
      </c>
      <c r="BJ409" s="19" t="s">
        <v>80</v>
      </c>
      <c r="BK409" s="165">
        <f>ROUND(I409*H409,2)</f>
        <v>0</v>
      </c>
      <c r="BL409" s="19" t="s">
        <v>755</v>
      </c>
      <c r="BM409" s="164" t="s">
        <v>704</v>
      </c>
    </row>
    <row r="410" spans="1:65" s="2" customFormat="1" ht="55.5" customHeight="1">
      <c r="A410" s="34"/>
      <c r="B410" s="151"/>
      <c r="C410" s="152" t="s">
        <v>304</v>
      </c>
      <c r="D410" s="152" t="s">
        <v>155</v>
      </c>
      <c r="E410" s="153" t="s">
        <v>422</v>
      </c>
      <c r="F410" s="154" t="s">
        <v>423</v>
      </c>
      <c r="G410" s="155" t="s">
        <v>424</v>
      </c>
      <c r="H410" s="156">
        <v>945.50400000000002</v>
      </c>
      <c r="I410" s="157"/>
      <c r="J410" s="158">
        <f>ROUND(I410*H410,2)</f>
        <v>0</v>
      </c>
      <c r="K410" s="159"/>
      <c r="L410" s="35"/>
      <c r="M410" s="160" t="s">
        <v>1</v>
      </c>
      <c r="N410" s="161" t="s">
        <v>37</v>
      </c>
      <c r="O410" s="60"/>
      <c r="P410" s="162">
        <f>O410*H410</f>
        <v>0</v>
      </c>
      <c r="Q410" s="162">
        <v>0</v>
      </c>
      <c r="R410" s="162">
        <f>Q410*H410</f>
        <v>0</v>
      </c>
      <c r="S410" s="162">
        <v>0</v>
      </c>
      <c r="T410" s="163">
        <f>S410*H410</f>
        <v>0</v>
      </c>
      <c r="U410" s="34"/>
      <c r="V410" s="34"/>
      <c r="W410" s="34"/>
      <c r="X410" s="34"/>
      <c r="Y410" s="34"/>
      <c r="Z410" s="34"/>
      <c r="AA410" s="34"/>
      <c r="AB410" s="34"/>
      <c r="AC410" s="34"/>
      <c r="AD410" s="34"/>
      <c r="AE410" s="34"/>
      <c r="AR410" s="164" t="s">
        <v>755</v>
      </c>
      <c r="AT410" s="164" t="s">
        <v>155</v>
      </c>
      <c r="AU410" s="164" t="s">
        <v>80</v>
      </c>
      <c r="AY410" s="19" t="s">
        <v>152</v>
      </c>
      <c r="BE410" s="165">
        <f>IF(N410="základní",J410,0)</f>
        <v>0</v>
      </c>
      <c r="BF410" s="165">
        <f>IF(N410="snížená",J410,0)</f>
        <v>0</v>
      </c>
      <c r="BG410" s="165">
        <f>IF(N410="zákl. přenesená",J410,0)</f>
        <v>0</v>
      </c>
      <c r="BH410" s="165">
        <f>IF(N410="sníž. přenesená",J410,0)</f>
        <v>0</v>
      </c>
      <c r="BI410" s="165">
        <f>IF(N410="nulová",J410,0)</f>
        <v>0</v>
      </c>
      <c r="BJ410" s="19" t="s">
        <v>80</v>
      </c>
      <c r="BK410" s="165">
        <f>ROUND(I410*H410,2)</f>
        <v>0</v>
      </c>
      <c r="BL410" s="19" t="s">
        <v>755</v>
      </c>
      <c r="BM410" s="164" t="s">
        <v>707</v>
      </c>
    </row>
    <row r="411" spans="1:65" s="15" customFormat="1">
      <c r="B411" s="199"/>
      <c r="D411" s="183" t="s">
        <v>440</v>
      </c>
      <c r="E411" s="200" t="s">
        <v>1</v>
      </c>
      <c r="F411" s="201" t="s">
        <v>1142</v>
      </c>
      <c r="H411" s="200" t="s">
        <v>1</v>
      </c>
      <c r="I411" s="202"/>
      <c r="L411" s="199"/>
      <c r="M411" s="203"/>
      <c r="N411" s="204"/>
      <c r="O411" s="204"/>
      <c r="P411" s="204"/>
      <c r="Q411" s="204"/>
      <c r="R411" s="204"/>
      <c r="S411" s="204"/>
      <c r="T411" s="205"/>
      <c r="AT411" s="200" t="s">
        <v>440</v>
      </c>
      <c r="AU411" s="200" t="s">
        <v>80</v>
      </c>
      <c r="AV411" s="15" t="s">
        <v>80</v>
      </c>
      <c r="AW411" s="15" t="s">
        <v>29</v>
      </c>
      <c r="AX411" s="15" t="s">
        <v>72</v>
      </c>
      <c r="AY411" s="200" t="s">
        <v>152</v>
      </c>
    </row>
    <row r="412" spans="1:65" s="13" customFormat="1">
      <c r="B412" s="182"/>
      <c r="D412" s="183" t="s">
        <v>440</v>
      </c>
      <c r="E412" s="184" t="s">
        <v>1</v>
      </c>
      <c r="F412" s="185" t="s">
        <v>1143</v>
      </c>
      <c r="H412" s="186">
        <v>787.95500000000004</v>
      </c>
      <c r="I412" s="187"/>
      <c r="L412" s="182"/>
      <c r="M412" s="188"/>
      <c r="N412" s="189"/>
      <c r="O412" s="189"/>
      <c r="P412" s="189"/>
      <c r="Q412" s="189"/>
      <c r="R412" s="189"/>
      <c r="S412" s="189"/>
      <c r="T412" s="190"/>
      <c r="AT412" s="184" t="s">
        <v>440</v>
      </c>
      <c r="AU412" s="184" t="s">
        <v>80</v>
      </c>
      <c r="AV412" s="13" t="s">
        <v>82</v>
      </c>
      <c r="AW412" s="13" t="s">
        <v>29</v>
      </c>
      <c r="AX412" s="13" t="s">
        <v>72</v>
      </c>
      <c r="AY412" s="184" t="s">
        <v>152</v>
      </c>
    </row>
    <row r="413" spans="1:65" s="15" customFormat="1">
      <c r="B413" s="199"/>
      <c r="D413" s="183" t="s">
        <v>440</v>
      </c>
      <c r="E413" s="200" t="s">
        <v>1</v>
      </c>
      <c r="F413" s="201" t="s">
        <v>1144</v>
      </c>
      <c r="H413" s="200" t="s">
        <v>1</v>
      </c>
      <c r="I413" s="202"/>
      <c r="L413" s="199"/>
      <c r="M413" s="203"/>
      <c r="N413" s="204"/>
      <c r="O413" s="204"/>
      <c r="P413" s="204"/>
      <c r="Q413" s="204"/>
      <c r="R413" s="204"/>
      <c r="S413" s="204"/>
      <c r="T413" s="205"/>
      <c r="AT413" s="200" t="s">
        <v>440</v>
      </c>
      <c r="AU413" s="200" t="s">
        <v>80</v>
      </c>
      <c r="AV413" s="15" t="s">
        <v>80</v>
      </c>
      <c r="AW413" s="15" t="s">
        <v>29</v>
      </c>
      <c r="AX413" s="15" t="s">
        <v>72</v>
      </c>
      <c r="AY413" s="200" t="s">
        <v>152</v>
      </c>
    </row>
    <row r="414" spans="1:65" s="13" customFormat="1">
      <c r="B414" s="182"/>
      <c r="D414" s="183" t="s">
        <v>440</v>
      </c>
      <c r="E414" s="184" t="s">
        <v>1</v>
      </c>
      <c r="F414" s="185" t="s">
        <v>1145</v>
      </c>
      <c r="H414" s="186">
        <v>8.7439999999999998</v>
      </c>
      <c r="I414" s="187"/>
      <c r="L414" s="182"/>
      <c r="M414" s="188"/>
      <c r="N414" s="189"/>
      <c r="O414" s="189"/>
      <c r="P414" s="189"/>
      <c r="Q414" s="189"/>
      <c r="R414" s="189"/>
      <c r="S414" s="189"/>
      <c r="T414" s="190"/>
      <c r="AT414" s="184" t="s">
        <v>440</v>
      </c>
      <c r="AU414" s="184" t="s">
        <v>80</v>
      </c>
      <c r="AV414" s="13" t="s">
        <v>82</v>
      </c>
      <c r="AW414" s="13" t="s">
        <v>29</v>
      </c>
      <c r="AX414" s="13" t="s">
        <v>72</v>
      </c>
      <c r="AY414" s="184" t="s">
        <v>152</v>
      </c>
    </row>
    <row r="415" spans="1:65" s="13" customFormat="1">
      <c r="B415" s="182"/>
      <c r="D415" s="183" t="s">
        <v>440</v>
      </c>
      <c r="E415" s="184" t="s">
        <v>1</v>
      </c>
      <c r="F415" s="185" t="s">
        <v>1146</v>
      </c>
      <c r="H415" s="186">
        <v>17.149000000000001</v>
      </c>
      <c r="I415" s="187"/>
      <c r="L415" s="182"/>
      <c r="M415" s="188"/>
      <c r="N415" s="189"/>
      <c r="O415" s="189"/>
      <c r="P415" s="189"/>
      <c r="Q415" s="189"/>
      <c r="R415" s="189"/>
      <c r="S415" s="189"/>
      <c r="T415" s="190"/>
      <c r="AT415" s="184" t="s">
        <v>440</v>
      </c>
      <c r="AU415" s="184" t="s">
        <v>80</v>
      </c>
      <c r="AV415" s="13" t="s">
        <v>82</v>
      </c>
      <c r="AW415" s="13" t="s">
        <v>29</v>
      </c>
      <c r="AX415" s="13" t="s">
        <v>72</v>
      </c>
      <c r="AY415" s="184" t="s">
        <v>152</v>
      </c>
    </row>
    <row r="416" spans="1:65" s="13" customFormat="1">
      <c r="B416" s="182"/>
      <c r="D416" s="183" t="s">
        <v>440</v>
      </c>
      <c r="E416" s="184" t="s">
        <v>1</v>
      </c>
      <c r="F416" s="185" t="s">
        <v>1147</v>
      </c>
      <c r="H416" s="186">
        <v>25.11</v>
      </c>
      <c r="I416" s="187"/>
      <c r="L416" s="182"/>
      <c r="M416" s="188"/>
      <c r="N416" s="189"/>
      <c r="O416" s="189"/>
      <c r="P416" s="189"/>
      <c r="Q416" s="189"/>
      <c r="R416" s="189"/>
      <c r="S416" s="189"/>
      <c r="T416" s="190"/>
      <c r="AT416" s="184" t="s">
        <v>440</v>
      </c>
      <c r="AU416" s="184" t="s">
        <v>80</v>
      </c>
      <c r="AV416" s="13" t="s">
        <v>82</v>
      </c>
      <c r="AW416" s="13" t="s">
        <v>29</v>
      </c>
      <c r="AX416" s="13" t="s">
        <v>72</v>
      </c>
      <c r="AY416" s="184" t="s">
        <v>152</v>
      </c>
    </row>
    <row r="417" spans="1:65" s="13" customFormat="1">
      <c r="B417" s="182"/>
      <c r="D417" s="183" t="s">
        <v>440</v>
      </c>
      <c r="E417" s="184" t="s">
        <v>1</v>
      </c>
      <c r="F417" s="185" t="s">
        <v>1148</v>
      </c>
      <c r="H417" s="186">
        <v>106.54600000000001</v>
      </c>
      <c r="I417" s="187"/>
      <c r="L417" s="182"/>
      <c r="M417" s="188"/>
      <c r="N417" s="189"/>
      <c r="O417" s="189"/>
      <c r="P417" s="189"/>
      <c r="Q417" s="189"/>
      <c r="R417" s="189"/>
      <c r="S417" s="189"/>
      <c r="T417" s="190"/>
      <c r="AT417" s="184" t="s">
        <v>440</v>
      </c>
      <c r="AU417" s="184" t="s">
        <v>80</v>
      </c>
      <c r="AV417" s="13" t="s">
        <v>82</v>
      </c>
      <c r="AW417" s="13" t="s">
        <v>29</v>
      </c>
      <c r="AX417" s="13" t="s">
        <v>72</v>
      </c>
      <c r="AY417" s="184" t="s">
        <v>152</v>
      </c>
    </row>
    <row r="418" spans="1:65" s="14" customFormat="1">
      <c r="B418" s="191"/>
      <c r="D418" s="183" t="s">
        <v>440</v>
      </c>
      <c r="E418" s="192" t="s">
        <v>1</v>
      </c>
      <c r="F418" s="193" t="s">
        <v>448</v>
      </c>
      <c r="H418" s="194">
        <v>945.50400000000013</v>
      </c>
      <c r="I418" s="195"/>
      <c r="L418" s="191"/>
      <c r="M418" s="196"/>
      <c r="N418" s="197"/>
      <c r="O418" s="197"/>
      <c r="P418" s="197"/>
      <c r="Q418" s="197"/>
      <c r="R418" s="197"/>
      <c r="S418" s="197"/>
      <c r="T418" s="198"/>
      <c r="AT418" s="192" t="s">
        <v>440</v>
      </c>
      <c r="AU418" s="192" t="s">
        <v>80</v>
      </c>
      <c r="AV418" s="14" t="s">
        <v>159</v>
      </c>
      <c r="AW418" s="14" t="s">
        <v>29</v>
      </c>
      <c r="AX418" s="14" t="s">
        <v>80</v>
      </c>
      <c r="AY418" s="192" t="s">
        <v>152</v>
      </c>
    </row>
    <row r="419" spans="1:65" s="2" customFormat="1" ht="55.5" customHeight="1">
      <c r="A419" s="34"/>
      <c r="B419" s="151"/>
      <c r="C419" s="152" t="s">
        <v>709</v>
      </c>
      <c r="D419" s="152" t="s">
        <v>155</v>
      </c>
      <c r="E419" s="153" t="s">
        <v>427</v>
      </c>
      <c r="F419" s="154" t="s">
        <v>428</v>
      </c>
      <c r="G419" s="155" t="s">
        <v>424</v>
      </c>
      <c r="H419" s="156">
        <v>756.26300000000003</v>
      </c>
      <c r="I419" s="157"/>
      <c r="J419" s="158">
        <f>ROUND(I419*H419,2)</f>
        <v>0</v>
      </c>
      <c r="K419" s="159"/>
      <c r="L419" s="35"/>
      <c r="M419" s="160" t="s">
        <v>1</v>
      </c>
      <c r="N419" s="161" t="s">
        <v>37</v>
      </c>
      <c r="O419" s="60"/>
      <c r="P419" s="162">
        <f>O419*H419</f>
        <v>0</v>
      </c>
      <c r="Q419" s="162">
        <v>0</v>
      </c>
      <c r="R419" s="162">
        <f>Q419*H419</f>
        <v>0</v>
      </c>
      <c r="S419" s="162">
        <v>0</v>
      </c>
      <c r="T419" s="163">
        <f>S419*H419</f>
        <v>0</v>
      </c>
      <c r="U419" s="34"/>
      <c r="V419" s="34"/>
      <c r="W419" s="34"/>
      <c r="X419" s="34"/>
      <c r="Y419" s="34"/>
      <c r="Z419" s="34"/>
      <c r="AA419" s="34"/>
      <c r="AB419" s="34"/>
      <c r="AC419" s="34"/>
      <c r="AD419" s="34"/>
      <c r="AE419" s="34"/>
      <c r="AR419" s="164" t="s">
        <v>755</v>
      </c>
      <c r="AT419" s="164" t="s">
        <v>155</v>
      </c>
      <c r="AU419" s="164" t="s">
        <v>80</v>
      </c>
      <c r="AY419" s="19" t="s">
        <v>152</v>
      </c>
      <c r="BE419" s="165">
        <f>IF(N419="základní",J419,0)</f>
        <v>0</v>
      </c>
      <c r="BF419" s="165">
        <f>IF(N419="snížená",J419,0)</f>
        <v>0</v>
      </c>
      <c r="BG419" s="165">
        <f>IF(N419="zákl. přenesená",J419,0)</f>
        <v>0</v>
      </c>
      <c r="BH419" s="165">
        <f>IF(N419="sníž. přenesená",J419,0)</f>
        <v>0</v>
      </c>
      <c r="BI419" s="165">
        <f>IF(N419="nulová",J419,0)</f>
        <v>0</v>
      </c>
      <c r="BJ419" s="19" t="s">
        <v>80</v>
      </c>
      <c r="BK419" s="165">
        <f>ROUND(I419*H419,2)</f>
        <v>0</v>
      </c>
      <c r="BL419" s="19" t="s">
        <v>755</v>
      </c>
      <c r="BM419" s="164" t="s">
        <v>712</v>
      </c>
    </row>
    <row r="420" spans="1:65" s="15" customFormat="1">
      <c r="B420" s="199"/>
      <c r="D420" s="183" t="s">
        <v>440</v>
      </c>
      <c r="E420" s="200" t="s">
        <v>1</v>
      </c>
      <c r="F420" s="201" t="s">
        <v>1149</v>
      </c>
      <c r="H420" s="200" t="s">
        <v>1</v>
      </c>
      <c r="I420" s="202"/>
      <c r="L420" s="199"/>
      <c r="M420" s="203"/>
      <c r="N420" s="204"/>
      <c r="O420" s="204"/>
      <c r="P420" s="204"/>
      <c r="Q420" s="204"/>
      <c r="R420" s="204"/>
      <c r="S420" s="204"/>
      <c r="T420" s="205"/>
      <c r="AT420" s="200" t="s">
        <v>440</v>
      </c>
      <c r="AU420" s="200" t="s">
        <v>80</v>
      </c>
      <c r="AV420" s="15" t="s">
        <v>80</v>
      </c>
      <c r="AW420" s="15" t="s">
        <v>29</v>
      </c>
      <c r="AX420" s="15" t="s">
        <v>72</v>
      </c>
      <c r="AY420" s="200" t="s">
        <v>152</v>
      </c>
    </row>
    <row r="421" spans="1:65" s="13" customFormat="1">
      <c r="B421" s="182"/>
      <c r="D421" s="183" t="s">
        <v>440</v>
      </c>
      <c r="E421" s="184" t="s">
        <v>1</v>
      </c>
      <c r="F421" s="185" t="s">
        <v>1150</v>
      </c>
      <c r="H421" s="186">
        <v>283.89999999999998</v>
      </c>
      <c r="I421" s="187"/>
      <c r="L421" s="182"/>
      <c r="M421" s="188"/>
      <c r="N421" s="189"/>
      <c r="O421" s="189"/>
      <c r="P421" s="189"/>
      <c r="Q421" s="189"/>
      <c r="R421" s="189"/>
      <c r="S421" s="189"/>
      <c r="T421" s="190"/>
      <c r="AT421" s="184" t="s">
        <v>440</v>
      </c>
      <c r="AU421" s="184" t="s">
        <v>80</v>
      </c>
      <c r="AV421" s="13" t="s">
        <v>82</v>
      </c>
      <c r="AW421" s="13" t="s">
        <v>29</v>
      </c>
      <c r="AX421" s="13" t="s">
        <v>72</v>
      </c>
      <c r="AY421" s="184" t="s">
        <v>152</v>
      </c>
    </row>
    <row r="422" spans="1:65" s="15" customFormat="1">
      <c r="B422" s="199"/>
      <c r="D422" s="183" t="s">
        <v>440</v>
      </c>
      <c r="E422" s="200" t="s">
        <v>1</v>
      </c>
      <c r="F422" s="201" t="s">
        <v>1151</v>
      </c>
      <c r="H422" s="200" t="s">
        <v>1</v>
      </c>
      <c r="I422" s="202"/>
      <c r="L422" s="199"/>
      <c r="M422" s="203"/>
      <c r="N422" s="204"/>
      <c r="O422" s="204"/>
      <c r="P422" s="204"/>
      <c r="Q422" s="204"/>
      <c r="R422" s="204"/>
      <c r="S422" s="204"/>
      <c r="T422" s="205"/>
      <c r="AT422" s="200" t="s">
        <v>440</v>
      </c>
      <c r="AU422" s="200" t="s">
        <v>80</v>
      </c>
      <c r="AV422" s="15" t="s">
        <v>80</v>
      </c>
      <c r="AW422" s="15" t="s">
        <v>29</v>
      </c>
      <c r="AX422" s="15" t="s">
        <v>72</v>
      </c>
      <c r="AY422" s="200" t="s">
        <v>152</v>
      </c>
    </row>
    <row r="423" spans="1:65" s="13" customFormat="1">
      <c r="B423" s="182"/>
      <c r="D423" s="183" t="s">
        <v>440</v>
      </c>
      <c r="E423" s="184" t="s">
        <v>1</v>
      </c>
      <c r="F423" s="185" t="s">
        <v>1152</v>
      </c>
      <c r="H423" s="186">
        <v>37.984999999999999</v>
      </c>
      <c r="I423" s="187"/>
      <c r="L423" s="182"/>
      <c r="M423" s="188"/>
      <c r="N423" s="189"/>
      <c r="O423" s="189"/>
      <c r="P423" s="189"/>
      <c r="Q423" s="189"/>
      <c r="R423" s="189"/>
      <c r="S423" s="189"/>
      <c r="T423" s="190"/>
      <c r="AT423" s="184" t="s">
        <v>440</v>
      </c>
      <c r="AU423" s="184" t="s">
        <v>80</v>
      </c>
      <c r="AV423" s="13" t="s">
        <v>82</v>
      </c>
      <c r="AW423" s="13" t="s">
        <v>29</v>
      </c>
      <c r="AX423" s="13" t="s">
        <v>72</v>
      </c>
      <c r="AY423" s="184" t="s">
        <v>152</v>
      </c>
    </row>
    <row r="424" spans="1:65" s="13" customFormat="1">
      <c r="B424" s="182"/>
      <c r="D424" s="183" t="s">
        <v>440</v>
      </c>
      <c r="E424" s="184" t="s">
        <v>1</v>
      </c>
      <c r="F424" s="185" t="s">
        <v>1153</v>
      </c>
      <c r="H424" s="186">
        <v>348.55399999999997</v>
      </c>
      <c r="I424" s="187"/>
      <c r="L424" s="182"/>
      <c r="M424" s="188"/>
      <c r="N424" s="189"/>
      <c r="O424" s="189"/>
      <c r="P424" s="189"/>
      <c r="Q424" s="189"/>
      <c r="R424" s="189"/>
      <c r="S424" s="189"/>
      <c r="T424" s="190"/>
      <c r="AT424" s="184" t="s">
        <v>440</v>
      </c>
      <c r="AU424" s="184" t="s">
        <v>80</v>
      </c>
      <c r="AV424" s="13" t="s">
        <v>82</v>
      </c>
      <c r="AW424" s="13" t="s">
        <v>29</v>
      </c>
      <c r="AX424" s="13" t="s">
        <v>72</v>
      </c>
      <c r="AY424" s="184" t="s">
        <v>152</v>
      </c>
    </row>
    <row r="425" spans="1:65" s="13" customFormat="1">
      <c r="B425" s="182"/>
      <c r="D425" s="183" t="s">
        <v>440</v>
      </c>
      <c r="E425" s="184" t="s">
        <v>1</v>
      </c>
      <c r="F425" s="185" t="s">
        <v>1154</v>
      </c>
      <c r="H425" s="186">
        <v>0.28100000000000003</v>
      </c>
      <c r="I425" s="187"/>
      <c r="L425" s="182"/>
      <c r="M425" s="188"/>
      <c r="N425" s="189"/>
      <c r="O425" s="189"/>
      <c r="P425" s="189"/>
      <c r="Q425" s="189"/>
      <c r="R425" s="189"/>
      <c r="S425" s="189"/>
      <c r="T425" s="190"/>
      <c r="AT425" s="184" t="s">
        <v>440</v>
      </c>
      <c r="AU425" s="184" t="s">
        <v>80</v>
      </c>
      <c r="AV425" s="13" t="s">
        <v>82</v>
      </c>
      <c r="AW425" s="13" t="s">
        <v>29</v>
      </c>
      <c r="AX425" s="13" t="s">
        <v>72</v>
      </c>
      <c r="AY425" s="184" t="s">
        <v>152</v>
      </c>
    </row>
    <row r="426" spans="1:65" s="13" customFormat="1">
      <c r="B426" s="182"/>
      <c r="D426" s="183" t="s">
        <v>440</v>
      </c>
      <c r="E426" s="184" t="s">
        <v>1</v>
      </c>
      <c r="F426" s="185" t="s">
        <v>1155</v>
      </c>
      <c r="H426" s="186">
        <v>5.3849999999999998</v>
      </c>
      <c r="I426" s="187"/>
      <c r="L426" s="182"/>
      <c r="M426" s="188"/>
      <c r="N426" s="189"/>
      <c r="O426" s="189"/>
      <c r="P426" s="189"/>
      <c r="Q426" s="189"/>
      <c r="R426" s="189"/>
      <c r="S426" s="189"/>
      <c r="T426" s="190"/>
      <c r="AT426" s="184" t="s">
        <v>440</v>
      </c>
      <c r="AU426" s="184" t="s">
        <v>80</v>
      </c>
      <c r="AV426" s="13" t="s">
        <v>82</v>
      </c>
      <c r="AW426" s="13" t="s">
        <v>29</v>
      </c>
      <c r="AX426" s="13" t="s">
        <v>72</v>
      </c>
      <c r="AY426" s="184" t="s">
        <v>152</v>
      </c>
    </row>
    <row r="427" spans="1:65" s="13" customFormat="1">
      <c r="B427" s="182"/>
      <c r="D427" s="183" t="s">
        <v>440</v>
      </c>
      <c r="E427" s="184" t="s">
        <v>1</v>
      </c>
      <c r="F427" s="185" t="s">
        <v>1156</v>
      </c>
      <c r="H427" s="186">
        <v>68.179000000000002</v>
      </c>
      <c r="I427" s="187"/>
      <c r="L427" s="182"/>
      <c r="M427" s="188"/>
      <c r="N427" s="189"/>
      <c r="O427" s="189"/>
      <c r="P427" s="189"/>
      <c r="Q427" s="189"/>
      <c r="R427" s="189"/>
      <c r="S427" s="189"/>
      <c r="T427" s="190"/>
      <c r="AT427" s="184" t="s">
        <v>440</v>
      </c>
      <c r="AU427" s="184" t="s">
        <v>80</v>
      </c>
      <c r="AV427" s="13" t="s">
        <v>82</v>
      </c>
      <c r="AW427" s="13" t="s">
        <v>29</v>
      </c>
      <c r="AX427" s="13" t="s">
        <v>72</v>
      </c>
      <c r="AY427" s="184" t="s">
        <v>152</v>
      </c>
    </row>
    <row r="428" spans="1:65" s="13" customFormat="1">
      <c r="B428" s="182"/>
      <c r="D428" s="183" t="s">
        <v>440</v>
      </c>
      <c r="E428" s="184" t="s">
        <v>1</v>
      </c>
      <c r="F428" s="185" t="s">
        <v>1157</v>
      </c>
      <c r="H428" s="186">
        <v>7.5140000000000002</v>
      </c>
      <c r="I428" s="187"/>
      <c r="L428" s="182"/>
      <c r="M428" s="188"/>
      <c r="N428" s="189"/>
      <c r="O428" s="189"/>
      <c r="P428" s="189"/>
      <c r="Q428" s="189"/>
      <c r="R428" s="189"/>
      <c r="S428" s="189"/>
      <c r="T428" s="190"/>
      <c r="AT428" s="184" t="s">
        <v>440</v>
      </c>
      <c r="AU428" s="184" t="s">
        <v>80</v>
      </c>
      <c r="AV428" s="13" t="s">
        <v>82</v>
      </c>
      <c r="AW428" s="13" t="s">
        <v>29</v>
      </c>
      <c r="AX428" s="13" t="s">
        <v>72</v>
      </c>
      <c r="AY428" s="184" t="s">
        <v>152</v>
      </c>
    </row>
    <row r="429" spans="1:65" s="13" customFormat="1">
      <c r="B429" s="182"/>
      <c r="D429" s="183" t="s">
        <v>440</v>
      </c>
      <c r="E429" s="184" t="s">
        <v>1</v>
      </c>
      <c r="F429" s="185" t="s">
        <v>1158</v>
      </c>
      <c r="H429" s="186">
        <v>4.4649999999999999</v>
      </c>
      <c r="I429" s="187"/>
      <c r="L429" s="182"/>
      <c r="M429" s="188"/>
      <c r="N429" s="189"/>
      <c r="O429" s="189"/>
      <c r="P429" s="189"/>
      <c r="Q429" s="189"/>
      <c r="R429" s="189"/>
      <c r="S429" s="189"/>
      <c r="T429" s="190"/>
      <c r="AT429" s="184" t="s">
        <v>440</v>
      </c>
      <c r="AU429" s="184" t="s">
        <v>80</v>
      </c>
      <c r="AV429" s="13" t="s">
        <v>82</v>
      </c>
      <c r="AW429" s="13" t="s">
        <v>29</v>
      </c>
      <c r="AX429" s="13" t="s">
        <v>72</v>
      </c>
      <c r="AY429" s="184" t="s">
        <v>152</v>
      </c>
    </row>
    <row r="430" spans="1:65" s="14" customFormat="1">
      <c r="B430" s="191"/>
      <c r="D430" s="183" t="s">
        <v>440</v>
      </c>
      <c r="E430" s="192" t="s">
        <v>1</v>
      </c>
      <c r="F430" s="193" t="s">
        <v>448</v>
      </c>
      <c r="H430" s="194">
        <v>756.26299999999992</v>
      </c>
      <c r="I430" s="195"/>
      <c r="L430" s="191"/>
      <c r="M430" s="196"/>
      <c r="N430" s="197"/>
      <c r="O430" s="197"/>
      <c r="P430" s="197"/>
      <c r="Q430" s="197"/>
      <c r="R430" s="197"/>
      <c r="S430" s="197"/>
      <c r="T430" s="198"/>
      <c r="AT430" s="192" t="s">
        <v>440</v>
      </c>
      <c r="AU430" s="192" t="s">
        <v>80</v>
      </c>
      <c r="AV430" s="14" t="s">
        <v>159</v>
      </c>
      <c r="AW430" s="14" t="s">
        <v>29</v>
      </c>
      <c r="AX430" s="14" t="s">
        <v>80</v>
      </c>
      <c r="AY430" s="192" t="s">
        <v>152</v>
      </c>
    </row>
    <row r="431" spans="1:65" s="2" customFormat="1" ht="62.65" customHeight="1">
      <c r="A431" s="34"/>
      <c r="B431" s="151"/>
      <c r="C431" s="152" t="s">
        <v>588</v>
      </c>
      <c r="D431" s="152" t="s">
        <v>155</v>
      </c>
      <c r="E431" s="153" t="s">
        <v>771</v>
      </c>
      <c r="F431" s="154" t="s">
        <v>772</v>
      </c>
      <c r="G431" s="155" t="s">
        <v>424</v>
      </c>
      <c r="H431" s="156">
        <v>258.61099999999999</v>
      </c>
      <c r="I431" s="157"/>
      <c r="J431" s="158">
        <f>ROUND(I431*H431,2)</f>
        <v>0</v>
      </c>
      <c r="K431" s="159"/>
      <c r="L431" s="35"/>
      <c r="M431" s="160" t="s">
        <v>1</v>
      </c>
      <c r="N431" s="161" t="s">
        <v>37</v>
      </c>
      <c r="O431" s="60"/>
      <c r="P431" s="162">
        <f>O431*H431</f>
        <v>0</v>
      </c>
      <c r="Q431" s="162">
        <v>0</v>
      </c>
      <c r="R431" s="162">
        <f>Q431*H431</f>
        <v>0</v>
      </c>
      <c r="S431" s="162">
        <v>0</v>
      </c>
      <c r="T431" s="163">
        <f>S431*H431</f>
        <v>0</v>
      </c>
      <c r="U431" s="34"/>
      <c r="V431" s="34"/>
      <c r="W431" s="34"/>
      <c r="X431" s="34"/>
      <c r="Y431" s="34"/>
      <c r="Z431" s="34"/>
      <c r="AA431" s="34"/>
      <c r="AB431" s="34"/>
      <c r="AC431" s="34"/>
      <c r="AD431" s="34"/>
      <c r="AE431" s="34"/>
      <c r="AR431" s="164" t="s">
        <v>755</v>
      </c>
      <c r="AT431" s="164" t="s">
        <v>155</v>
      </c>
      <c r="AU431" s="164" t="s">
        <v>80</v>
      </c>
      <c r="AY431" s="19" t="s">
        <v>152</v>
      </c>
      <c r="BE431" s="165">
        <f>IF(N431="základní",J431,0)</f>
        <v>0</v>
      </c>
      <c r="BF431" s="165">
        <f>IF(N431="snížená",J431,0)</f>
        <v>0</v>
      </c>
      <c r="BG431" s="165">
        <f>IF(N431="zákl. přenesená",J431,0)</f>
        <v>0</v>
      </c>
      <c r="BH431" s="165">
        <f>IF(N431="sníž. přenesená",J431,0)</f>
        <v>0</v>
      </c>
      <c r="BI431" s="165">
        <f>IF(N431="nulová",J431,0)</f>
        <v>0</v>
      </c>
      <c r="BJ431" s="19" t="s">
        <v>80</v>
      </c>
      <c r="BK431" s="165">
        <f>ROUND(I431*H431,2)</f>
        <v>0</v>
      </c>
      <c r="BL431" s="19" t="s">
        <v>755</v>
      </c>
      <c r="BM431" s="164" t="s">
        <v>715</v>
      </c>
    </row>
    <row r="432" spans="1:65" s="15" customFormat="1">
      <c r="B432" s="199"/>
      <c r="D432" s="183" t="s">
        <v>440</v>
      </c>
      <c r="E432" s="200" t="s">
        <v>1</v>
      </c>
      <c r="F432" s="201" t="s">
        <v>1159</v>
      </c>
      <c r="H432" s="200" t="s">
        <v>1</v>
      </c>
      <c r="I432" s="202"/>
      <c r="L432" s="199"/>
      <c r="M432" s="203"/>
      <c r="N432" s="204"/>
      <c r="O432" s="204"/>
      <c r="P432" s="204"/>
      <c r="Q432" s="204"/>
      <c r="R432" s="204"/>
      <c r="S432" s="204"/>
      <c r="T432" s="205"/>
      <c r="AT432" s="200" t="s">
        <v>440</v>
      </c>
      <c r="AU432" s="200" t="s">
        <v>80</v>
      </c>
      <c r="AV432" s="15" t="s">
        <v>80</v>
      </c>
      <c r="AW432" s="15" t="s">
        <v>29</v>
      </c>
      <c r="AX432" s="15" t="s">
        <v>72</v>
      </c>
      <c r="AY432" s="200" t="s">
        <v>152</v>
      </c>
    </row>
    <row r="433" spans="1:65" s="13" customFormat="1">
      <c r="B433" s="182"/>
      <c r="D433" s="183" t="s">
        <v>440</v>
      </c>
      <c r="E433" s="184" t="s">
        <v>1</v>
      </c>
      <c r="F433" s="185" t="s">
        <v>1160</v>
      </c>
      <c r="H433" s="186">
        <v>201.32</v>
      </c>
      <c r="I433" s="187"/>
      <c r="L433" s="182"/>
      <c r="M433" s="188"/>
      <c r="N433" s="189"/>
      <c r="O433" s="189"/>
      <c r="P433" s="189"/>
      <c r="Q433" s="189"/>
      <c r="R433" s="189"/>
      <c r="S433" s="189"/>
      <c r="T433" s="190"/>
      <c r="AT433" s="184" t="s">
        <v>440</v>
      </c>
      <c r="AU433" s="184" t="s">
        <v>80</v>
      </c>
      <c r="AV433" s="13" t="s">
        <v>82</v>
      </c>
      <c r="AW433" s="13" t="s">
        <v>29</v>
      </c>
      <c r="AX433" s="13" t="s">
        <v>72</v>
      </c>
      <c r="AY433" s="184" t="s">
        <v>152</v>
      </c>
    </row>
    <row r="434" spans="1:65" s="13" customFormat="1">
      <c r="B434" s="182"/>
      <c r="D434" s="183" t="s">
        <v>440</v>
      </c>
      <c r="E434" s="184" t="s">
        <v>1</v>
      </c>
      <c r="F434" s="185" t="s">
        <v>1161</v>
      </c>
      <c r="H434" s="186">
        <v>8.0359999999999996</v>
      </c>
      <c r="I434" s="187"/>
      <c r="L434" s="182"/>
      <c r="M434" s="188"/>
      <c r="N434" s="189"/>
      <c r="O434" s="189"/>
      <c r="P434" s="189"/>
      <c r="Q434" s="189"/>
      <c r="R434" s="189"/>
      <c r="S434" s="189"/>
      <c r="T434" s="190"/>
      <c r="AT434" s="184" t="s">
        <v>440</v>
      </c>
      <c r="AU434" s="184" t="s">
        <v>80</v>
      </c>
      <c r="AV434" s="13" t="s">
        <v>82</v>
      </c>
      <c r="AW434" s="13" t="s">
        <v>29</v>
      </c>
      <c r="AX434" s="13" t="s">
        <v>72</v>
      </c>
      <c r="AY434" s="184" t="s">
        <v>152</v>
      </c>
    </row>
    <row r="435" spans="1:65" s="13" customFormat="1">
      <c r="B435" s="182"/>
      <c r="D435" s="183" t="s">
        <v>440</v>
      </c>
      <c r="E435" s="184" t="s">
        <v>1</v>
      </c>
      <c r="F435" s="185" t="s">
        <v>1162</v>
      </c>
      <c r="H435" s="186">
        <v>2.8759999999999999</v>
      </c>
      <c r="I435" s="187"/>
      <c r="L435" s="182"/>
      <c r="M435" s="188"/>
      <c r="N435" s="189"/>
      <c r="O435" s="189"/>
      <c r="P435" s="189"/>
      <c r="Q435" s="189"/>
      <c r="R435" s="189"/>
      <c r="S435" s="189"/>
      <c r="T435" s="190"/>
      <c r="AT435" s="184" t="s">
        <v>440</v>
      </c>
      <c r="AU435" s="184" t="s">
        <v>80</v>
      </c>
      <c r="AV435" s="13" t="s">
        <v>82</v>
      </c>
      <c r="AW435" s="13" t="s">
        <v>29</v>
      </c>
      <c r="AX435" s="13" t="s">
        <v>72</v>
      </c>
      <c r="AY435" s="184" t="s">
        <v>152</v>
      </c>
    </row>
    <row r="436" spans="1:65" s="13" customFormat="1">
      <c r="B436" s="182"/>
      <c r="D436" s="183" t="s">
        <v>440</v>
      </c>
      <c r="E436" s="184" t="s">
        <v>1</v>
      </c>
      <c r="F436" s="185" t="s">
        <v>1163</v>
      </c>
      <c r="H436" s="186">
        <v>35.319000000000003</v>
      </c>
      <c r="I436" s="187"/>
      <c r="L436" s="182"/>
      <c r="M436" s="188"/>
      <c r="N436" s="189"/>
      <c r="O436" s="189"/>
      <c r="P436" s="189"/>
      <c r="Q436" s="189"/>
      <c r="R436" s="189"/>
      <c r="S436" s="189"/>
      <c r="T436" s="190"/>
      <c r="AT436" s="184" t="s">
        <v>440</v>
      </c>
      <c r="AU436" s="184" t="s">
        <v>80</v>
      </c>
      <c r="AV436" s="13" t="s">
        <v>82</v>
      </c>
      <c r="AW436" s="13" t="s">
        <v>29</v>
      </c>
      <c r="AX436" s="13" t="s">
        <v>72</v>
      </c>
      <c r="AY436" s="184" t="s">
        <v>152</v>
      </c>
    </row>
    <row r="437" spans="1:65" s="13" customFormat="1">
      <c r="B437" s="182"/>
      <c r="D437" s="183" t="s">
        <v>440</v>
      </c>
      <c r="E437" s="184" t="s">
        <v>1</v>
      </c>
      <c r="F437" s="185" t="s">
        <v>1164</v>
      </c>
      <c r="H437" s="186">
        <v>11.06</v>
      </c>
      <c r="I437" s="187"/>
      <c r="L437" s="182"/>
      <c r="M437" s="188"/>
      <c r="N437" s="189"/>
      <c r="O437" s="189"/>
      <c r="P437" s="189"/>
      <c r="Q437" s="189"/>
      <c r="R437" s="189"/>
      <c r="S437" s="189"/>
      <c r="T437" s="190"/>
      <c r="AT437" s="184" t="s">
        <v>440</v>
      </c>
      <c r="AU437" s="184" t="s">
        <v>80</v>
      </c>
      <c r="AV437" s="13" t="s">
        <v>82</v>
      </c>
      <c r="AW437" s="13" t="s">
        <v>29</v>
      </c>
      <c r="AX437" s="13" t="s">
        <v>72</v>
      </c>
      <c r="AY437" s="184" t="s">
        <v>152</v>
      </c>
    </row>
    <row r="438" spans="1:65" s="14" customFormat="1">
      <c r="B438" s="191"/>
      <c r="D438" s="183" t="s">
        <v>440</v>
      </c>
      <c r="E438" s="192" t="s">
        <v>1</v>
      </c>
      <c r="F438" s="193" t="s">
        <v>448</v>
      </c>
      <c r="H438" s="194">
        <v>258.61099999999999</v>
      </c>
      <c r="I438" s="195"/>
      <c r="L438" s="191"/>
      <c r="M438" s="196"/>
      <c r="N438" s="197"/>
      <c r="O438" s="197"/>
      <c r="P438" s="197"/>
      <c r="Q438" s="197"/>
      <c r="R438" s="197"/>
      <c r="S438" s="197"/>
      <c r="T438" s="198"/>
      <c r="AT438" s="192" t="s">
        <v>440</v>
      </c>
      <c r="AU438" s="192" t="s">
        <v>80</v>
      </c>
      <c r="AV438" s="14" t="s">
        <v>159</v>
      </c>
      <c r="AW438" s="14" t="s">
        <v>29</v>
      </c>
      <c r="AX438" s="14" t="s">
        <v>80</v>
      </c>
      <c r="AY438" s="192" t="s">
        <v>152</v>
      </c>
    </row>
    <row r="439" spans="1:65" s="2" customFormat="1" ht="62.65" customHeight="1">
      <c r="A439" s="34"/>
      <c r="B439" s="151"/>
      <c r="C439" s="152" t="s">
        <v>716</v>
      </c>
      <c r="D439" s="152" t="s">
        <v>155</v>
      </c>
      <c r="E439" s="153" t="s">
        <v>1165</v>
      </c>
      <c r="F439" s="154" t="s">
        <v>1166</v>
      </c>
      <c r="G439" s="155" t="s">
        <v>424</v>
      </c>
      <c r="H439" s="156">
        <v>574.34900000000005</v>
      </c>
      <c r="I439" s="157"/>
      <c r="J439" s="158">
        <f>ROUND(I439*H439,2)</f>
        <v>0</v>
      </c>
      <c r="K439" s="159"/>
      <c r="L439" s="35"/>
      <c r="M439" s="160" t="s">
        <v>1</v>
      </c>
      <c r="N439" s="161" t="s">
        <v>37</v>
      </c>
      <c r="O439" s="60"/>
      <c r="P439" s="162">
        <f>O439*H439</f>
        <v>0</v>
      </c>
      <c r="Q439" s="162">
        <v>0</v>
      </c>
      <c r="R439" s="162">
        <f>Q439*H439</f>
        <v>0</v>
      </c>
      <c r="S439" s="162">
        <v>0</v>
      </c>
      <c r="T439" s="163">
        <f>S439*H439</f>
        <v>0</v>
      </c>
      <c r="U439" s="34"/>
      <c r="V439" s="34"/>
      <c r="W439" s="34"/>
      <c r="X439" s="34"/>
      <c r="Y439" s="34"/>
      <c r="Z439" s="34"/>
      <c r="AA439" s="34"/>
      <c r="AB439" s="34"/>
      <c r="AC439" s="34"/>
      <c r="AD439" s="34"/>
      <c r="AE439" s="34"/>
      <c r="AR439" s="164" t="s">
        <v>755</v>
      </c>
      <c r="AT439" s="164" t="s">
        <v>155</v>
      </c>
      <c r="AU439" s="164" t="s">
        <v>80</v>
      </c>
      <c r="AY439" s="19" t="s">
        <v>152</v>
      </c>
      <c r="BE439" s="165">
        <f>IF(N439="základní",J439,0)</f>
        <v>0</v>
      </c>
      <c r="BF439" s="165">
        <f>IF(N439="snížená",J439,0)</f>
        <v>0</v>
      </c>
      <c r="BG439" s="165">
        <f>IF(N439="zákl. přenesená",J439,0)</f>
        <v>0</v>
      </c>
      <c r="BH439" s="165">
        <f>IF(N439="sníž. přenesená",J439,0)</f>
        <v>0</v>
      </c>
      <c r="BI439" s="165">
        <f>IF(N439="nulová",J439,0)</f>
        <v>0</v>
      </c>
      <c r="BJ439" s="19" t="s">
        <v>80</v>
      </c>
      <c r="BK439" s="165">
        <f>ROUND(I439*H439,2)</f>
        <v>0</v>
      </c>
      <c r="BL439" s="19" t="s">
        <v>755</v>
      </c>
      <c r="BM439" s="164" t="s">
        <v>719</v>
      </c>
    </row>
    <row r="440" spans="1:65" s="15" customFormat="1">
      <c r="B440" s="199"/>
      <c r="D440" s="183" t="s">
        <v>440</v>
      </c>
      <c r="E440" s="200" t="s">
        <v>1</v>
      </c>
      <c r="F440" s="201" t="s">
        <v>1149</v>
      </c>
      <c r="H440" s="200" t="s">
        <v>1</v>
      </c>
      <c r="I440" s="202"/>
      <c r="L440" s="199"/>
      <c r="M440" s="203"/>
      <c r="N440" s="204"/>
      <c r="O440" s="204"/>
      <c r="P440" s="204"/>
      <c r="Q440" s="204"/>
      <c r="R440" s="204"/>
      <c r="S440" s="204"/>
      <c r="T440" s="205"/>
      <c r="AT440" s="200" t="s">
        <v>440</v>
      </c>
      <c r="AU440" s="200" t="s">
        <v>80</v>
      </c>
      <c r="AV440" s="15" t="s">
        <v>80</v>
      </c>
      <c r="AW440" s="15" t="s">
        <v>29</v>
      </c>
      <c r="AX440" s="15" t="s">
        <v>72</v>
      </c>
      <c r="AY440" s="200" t="s">
        <v>152</v>
      </c>
    </row>
    <row r="441" spans="1:65" s="13" customFormat="1">
      <c r="B441" s="182"/>
      <c r="D441" s="183" t="s">
        <v>440</v>
      </c>
      <c r="E441" s="184" t="s">
        <v>1</v>
      </c>
      <c r="F441" s="185" t="s">
        <v>1167</v>
      </c>
      <c r="H441" s="186">
        <v>574.34900000000005</v>
      </c>
      <c r="I441" s="187"/>
      <c r="L441" s="182"/>
      <c r="M441" s="188"/>
      <c r="N441" s="189"/>
      <c r="O441" s="189"/>
      <c r="P441" s="189"/>
      <c r="Q441" s="189"/>
      <c r="R441" s="189"/>
      <c r="S441" s="189"/>
      <c r="T441" s="190"/>
      <c r="AT441" s="184" t="s">
        <v>440</v>
      </c>
      <c r="AU441" s="184" t="s">
        <v>80</v>
      </c>
      <c r="AV441" s="13" t="s">
        <v>82</v>
      </c>
      <c r="AW441" s="13" t="s">
        <v>29</v>
      </c>
      <c r="AX441" s="13" t="s">
        <v>72</v>
      </c>
      <c r="AY441" s="184" t="s">
        <v>152</v>
      </c>
    </row>
    <row r="442" spans="1:65" s="14" customFormat="1">
      <c r="B442" s="191"/>
      <c r="D442" s="183" t="s">
        <v>440</v>
      </c>
      <c r="E442" s="192" t="s">
        <v>1</v>
      </c>
      <c r="F442" s="193" t="s">
        <v>448</v>
      </c>
      <c r="H442" s="194">
        <v>574.34900000000005</v>
      </c>
      <c r="I442" s="195"/>
      <c r="L442" s="191"/>
      <c r="M442" s="196"/>
      <c r="N442" s="197"/>
      <c r="O442" s="197"/>
      <c r="P442" s="197"/>
      <c r="Q442" s="197"/>
      <c r="R442" s="197"/>
      <c r="S442" s="197"/>
      <c r="T442" s="198"/>
      <c r="AT442" s="192" t="s">
        <v>440</v>
      </c>
      <c r="AU442" s="192" t="s">
        <v>80</v>
      </c>
      <c r="AV442" s="14" t="s">
        <v>159</v>
      </c>
      <c r="AW442" s="14" t="s">
        <v>29</v>
      </c>
      <c r="AX442" s="14" t="s">
        <v>80</v>
      </c>
      <c r="AY442" s="192" t="s">
        <v>152</v>
      </c>
    </row>
    <row r="443" spans="1:65" s="2" customFormat="1" ht="62.65" customHeight="1">
      <c r="A443" s="34"/>
      <c r="B443" s="151"/>
      <c r="C443" s="152" t="s">
        <v>591</v>
      </c>
      <c r="D443" s="152" t="s">
        <v>155</v>
      </c>
      <c r="E443" s="153" t="s">
        <v>777</v>
      </c>
      <c r="F443" s="154" t="s">
        <v>778</v>
      </c>
      <c r="G443" s="155" t="s">
        <v>424</v>
      </c>
      <c r="H443" s="156">
        <v>6.327</v>
      </c>
      <c r="I443" s="157"/>
      <c r="J443" s="158">
        <f>ROUND(I443*H443,2)</f>
        <v>0</v>
      </c>
      <c r="K443" s="159"/>
      <c r="L443" s="35"/>
      <c r="M443" s="160" t="s">
        <v>1</v>
      </c>
      <c r="N443" s="161" t="s">
        <v>37</v>
      </c>
      <c r="O443" s="60"/>
      <c r="P443" s="162">
        <f>O443*H443</f>
        <v>0</v>
      </c>
      <c r="Q443" s="162">
        <v>0</v>
      </c>
      <c r="R443" s="162">
        <f>Q443*H443</f>
        <v>0</v>
      </c>
      <c r="S443" s="162">
        <v>0</v>
      </c>
      <c r="T443" s="163">
        <f>S443*H443</f>
        <v>0</v>
      </c>
      <c r="U443" s="34"/>
      <c r="V443" s="34"/>
      <c r="W443" s="34"/>
      <c r="X443" s="34"/>
      <c r="Y443" s="34"/>
      <c r="Z443" s="34"/>
      <c r="AA443" s="34"/>
      <c r="AB443" s="34"/>
      <c r="AC443" s="34"/>
      <c r="AD443" s="34"/>
      <c r="AE443" s="34"/>
      <c r="AR443" s="164" t="s">
        <v>755</v>
      </c>
      <c r="AT443" s="164" t="s">
        <v>155</v>
      </c>
      <c r="AU443" s="164" t="s">
        <v>80</v>
      </c>
      <c r="AY443" s="19" t="s">
        <v>152</v>
      </c>
      <c r="BE443" s="165">
        <f>IF(N443="základní",J443,0)</f>
        <v>0</v>
      </c>
      <c r="BF443" s="165">
        <f>IF(N443="snížená",J443,0)</f>
        <v>0</v>
      </c>
      <c r="BG443" s="165">
        <f>IF(N443="zákl. přenesená",J443,0)</f>
        <v>0</v>
      </c>
      <c r="BH443" s="165">
        <f>IF(N443="sníž. přenesená",J443,0)</f>
        <v>0</v>
      </c>
      <c r="BI443" s="165">
        <f>IF(N443="nulová",J443,0)</f>
        <v>0</v>
      </c>
      <c r="BJ443" s="19" t="s">
        <v>80</v>
      </c>
      <c r="BK443" s="165">
        <f>ROUND(I443*H443,2)</f>
        <v>0</v>
      </c>
      <c r="BL443" s="19" t="s">
        <v>755</v>
      </c>
      <c r="BM443" s="164" t="s">
        <v>722</v>
      </c>
    </row>
    <row r="444" spans="1:65" s="13" customFormat="1">
      <c r="B444" s="182"/>
      <c r="D444" s="183" t="s">
        <v>440</v>
      </c>
      <c r="E444" s="184" t="s">
        <v>1</v>
      </c>
      <c r="F444" s="185" t="s">
        <v>1168</v>
      </c>
      <c r="H444" s="186">
        <v>5.3</v>
      </c>
      <c r="I444" s="187"/>
      <c r="L444" s="182"/>
      <c r="M444" s="188"/>
      <c r="N444" s="189"/>
      <c r="O444" s="189"/>
      <c r="P444" s="189"/>
      <c r="Q444" s="189"/>
      <c r="R444" s="189"/>
      <c r="S444" s="189"/>
      <c r="T444" s="190"/>
      <c r="AT444" s="184" t="s">
        <v>440</v>
      </c>
      <c r="AU444" s="184" t="s">
        <v>80</v>
      </c>
      <c r="AV444" s="13" t="s">
        <v>82</v>
      </c>
      <c r="AW444" s="13" t="s">
        <v>29</v>
      </c>
      <c r="AX444" s="13" t="s">
        <v>72</v>
      </c>
      <c r="AY444" s="184" t="s">
        <v>152</v>
      </c>
    </row>
    <row r="445" spans="1:65" s="13" customFormat="1">
      <c r="B445" s="182"/>
      <c r="D445" s="183" t="s">
        <v>440</v>
      </c>
      <c r="E445" s="184" t="s">
        <v>1</v>
      </c>
      <c r="F445" s="185" t="s">
        <v>1169</v>
      </c>
      <c r="H445" s="186">
        <v>1.0269999999999999</v>
      </c>
      <c r="I445" s="187"/>
      <c r="L445" s="182"/>
      <c r="M445" s="188"/>
      <c r="N445" s="189"/>
      <c r="O445" s="189"/>
      <c r="P445" s="189"/>
      <c r="Q445" s="189"/>
      <c r="R445" s="189"/>
      <c r="S445" s="189"/>
      <c r="T445" s="190"/>
      <c r="AT445" s="184" t="s">
        <v>440</v>
      </c>
      <c r="AU445" s="184" t="s">
        <v>80</v>
      </c>
      <c r="AV445" s="13" t="s">
        <v>82</v>
      </c>
      <c r="AW445" s="13" t="s">
        <v>29</v>
      </c>
      <c r="AX445" s="13" t="s">
        <v>72</v>
      </c>
      <c r="AY445" s="184" t="s">
        <v>152</v>
      </c>
    </row>
    <row r="446" spans="1:65" s="14" customFormat="1">
      <c r="B446" s="191"/>
      <c r="D446" s="183" t="s">
        <v>440</v>
      </c>
      <c r="E446" s="192" t="s">
        <v>1</v>
      </c>
      <c r="F446" s="193" t="s">
        <v>448</v>
      </c>
      <c r="H446" s="194">
        <v>6.327</v>
      </c>
      <c r="I446" s="195"/>
      <c r="L446" s="191"/>
      <c r="M446" s="196"/>
      <c r="N446" s="197"/>
      <c r="O446" s="197"/>
      <c r="P446" s="197"/>
      <c r="Q446" s="197"/>
      <c r="R446" s="197"/>
      <c r="S446" s="197"/>
      <c r="T446" s="198"/>
      <c r="AT446" s="192" t="s">
        <v>440</v>
      </c>
      <c r="AU446" s="192" t="s">
        <v>80</v>
      </c>
      <c r="AV446" s="14" t="s">
        <v>159</v>
      </c>
      <c r="AW446" s="14" t="s">
        <v>29</v>
      </c>
      <c r="AX446" s="14" t="s">
        <v>80</v>
      </c>
      <c r="AY446" s="192" t="s">
        <v>152</v>
      </c>
    </row>
    <row r="447" spans="1:65" s="2" customFormat="1" ht="62.65" customHeight="1">
      <c r="A447" s="34"/>
      <c r="B447" s="151"/>
      <c r="C447" s="152" t="s">
        <v>723</v>
      </c>
      <c r="D447" s="152" t="s">
        <v>155</v>
      </c>
      <c r="E447" s="153" t="s">
        <v>1170</v>
      </c>
      <c r="F447" s="154" t="s">
        <v>1171</v>
      </c>
      <c r="G447" s="155" t="s">
        <v>424</v>
      </c>
      <c r="H447" s="156">
        <v>6.15</v>
      </c>
      <c r="I447" s="157"/>
      <c r="J447" s="158">
        <f>ROUND(I447*H447,2)</f>
        <v>0</v>
      </c>
      <c r="K447" s="159"/>
      <c r="L447" s="35"/>
      <c r="M447" s="160" t="s">
        <v>1</v>
      </c>
      <c r="N447" s="161" t="s">
        <v>37</v>
      </c>
      <c r="O447" s="60"/>
      <c r="P447" s="162">
        <f>O447*H447</f>
        <v>0</v>
      </c>
      <c r="Q447" s="162">
        <v>0</v>
      </c>
      <c r="R447" s="162">
        <f>Q447*H447</f>
        <v>0</v>
      </c>
      <c r="S447" s="162">
        <v>0</v>
      </c>
      <c r="T447" s="163">
        <f>S447*H447</f>
        <v>0</v>
      </c>
      <c r="U447" s="34"/>
      <c r="V447" s="34"/>
      <c r="W447" s="34"/>
      <c r="X447" s="34"/>
      <c r="Y447" s="34"/>
      <c r="Z447" s="34"/>
      <c r="AA447" s="34"/>
      <c r="AB447" s="34"/>
      <c r="AC447" s="34"/>
      <c r="AD447" s="34"/>
      <c r="AE447" s="34"/>
      <c r="AR447" s="164" t="s">
        <v>755</v>
      </c>
      <c r="AT447" s="164" t="s">
        <v>155</v>
      </c>
      <c r="AU447" s="164" t="s">
        <v>80</v>
      </c>
      <c r="AY447" s="19" t="s">
        <v>152</v>
      </c>
      <c r="BE447" s="165">
        <f>IF(N447="základní",J447,0)</f>
        <v>0</v>
      </c>
      <c r="BF447" s="165">
        <f>IF(N447="snížená",J447,0)</f>
        <v>0</v>
      </c>
      <c r="BG447" s="165">
        <f>IF(N447="zákl. přenesená",J447,0)</f>
        <v>0</v>
      </c>
      <c r="BH447" s="165">
        <f>IF(N447="sníž. přenesená",J447,0)</f>
        <v>0</v>
      </c>
      <c r="BI447" s="165">
        <f>IF(N447="nulová",J447,0)</f>
        <v>0</v>
      </c>
      <c r="BJ447" s="19" t="s">
        <v>80</v>
      </c>
      <c r="BK447" s="165">
        <f>ROUND(I447*H447,2)</f>
        <v>0</v>
      </c>
      <c r="BL447" s="19" t="s">
        <v>755</v>
      </c>
      <c r="BM447" s="164" t="s">
        <v>726</v>
      </c>
    </row>
    <row r="448" spans="1:65" s="13" customFormat="1">
      <c r="B448" s="182"/>
      <c r="D448" s="183" t="s">
        <v>440</v>
      </c>
      <c r="E448" s="184" t="s">
        <v>1</v>
      </c>
      <c r="F448" s="185" t="s">
        <v>1172</v>
      </c>
      <c r="H448" s="186">
        <v>6.15</v>
      </c>
      <c r="I448" s="187"/>
      <c r="L448" s="182"/>
      <c r="M448" s="188"/>
      <c r="N448" s="189"/>
      <c r="O448" s="189"/>
      <c r="P448" s="189"/>
      <c r="Q448" s="189"/>
      <c r="R448" s="189"/>
      <c r="S448" s="189"/>
      <c r="T448" s="190"/>
      <c r="AT448" s="184" t="s">
        <v>440</v>
      </c>
      <c r="AU448" s="184" t="s">
        <v>80</v>
      </c>
      <c r="AV448" s="13" t="s">
        <v>82</v>
      </c>
      <c r="AW448" s="13" t="s">
        <v>29</v>
      </c>
      <c r="AX448" s="13" t="s">
        <v>72</v>
      </c>
      <c r="AY448" s="184" t="s">
        <v>152</v>
      </c>
    </row>
    <row r="449" spans="1:65" s="14" customFormat="1">
      <c r="B449" s="191"/>
      <c r="D449" s="183" t="s">
        <v>440</v>
      </c>
      <c r="E449" s="192" t="s">
        <v>1</v>
      </c>
      <c r="F449" s="193" t="s">
        <v>448</v>
      </c>
      <c r="H449" s="194">
        <v>6.15</v>
      </c>
      <c r="I449" s="195"/>
      <c r="L449" s="191"/>
      <c r="M449" s="196"/>
      <c r="N449" s="197"/>
      <c r="O449" s="197"/>
      <c r="P449" s="197"/>
      <c r="Q449" s="197"/>
      <c r="R449" s="197"/>
      <c r="S449" s="197"/>
      <c r="T449" s="198"/>
      <c r="AT449" s="192" t="s">
        <v>440</v>
      </c>
      <c r="AU449" s="192" t="s">
        <v>80</v>
      </c>
      <c r="AV449" s="14" t="s">
        <v>159</v>
      </c>
      <c r="AW449" s="14" t="s">
        <v>29</v>
      </c>
      <c r="AX449" s="14" t="s">
        <v>80</v>
      </c>
      <c r="AY449" s="192" t="s">
        <v>152</v>
      </c>
    </row>
    <row r="450" spans="1:65" s="2" customFormat="1" ht="44.25" customHeight="1">
      <c r="A450" s="34"/>
      <c r="B450" s="151"/>
      <c r="C450" s="152" t="s">
        <v>594</v>
      </c>
      <c r="D450" s="152" t="s">
        <v>155</v>
      </c>
      <c r="E450" s="153" t="s">
        <v>799</v>
      </c>
      <c r="F450" s="154" t="s">
        <v>800</v>
      </c>
      <c r="G450" s="155" t="s">
        <v>424</v>
      </c>
      <c r="H450" s="156">
        <v>787.95500000000004</v>
      </c>
      <c r="I450" s="157"/>
      <c r="J450" s="158">
        <f>ROUND(I450*H450,2)</f>
        <v>0</v>
      </c>
      <c r="K450" s="159"/>
      <c r="L450" s="35"/>
      <c r="M450" s="160" t="s">
        <v>1</v>
      </c>
      <c r="N450" s="161" t="s">
        <v>37</v>
      </c>
      <c r="O450" s="60"/>
      <c r="P450" s="162">
        <f>O450*H450</f>
        <v>0</v>
      </c>
      <c r="Q450" s="162">
        <v>0</v>
      </c>
      <c r="R450" s="162">
        <f>Q450*H450</f>
        <v>0</v>
      </c>
      <c r="S450" s="162">
        <v>0</v>
      </c>
      <c r="T450" s="163">
        <f>S450*H450</f>
        <v>0</v>
      </c>
      <c r="U450" s="34"/>
      <c r="V450" s="34"/>
      <c r="W450" s="34"/>
      <c r="X450" s="34"/>
      <c r="Y450" s="34"/>
      <c r="Z450" s="34"/>
      <c r="AA450" s="34"/>
      <c r="AB450" s="34"/>
      <c r="AC450" s="34"/>
      <c r="AD450" s="34"/>
      <c r="AE450" s="34"/>
      <c r="AR450" s="164" t="s">
        <v>755</v>
      </c>
      <c r="AT450" s="164" t="s">
        <v>155</v>
      </c>
      <c r="AU450" s="164" t="s">
        <v>80</v>
      </c>
      <c r="AY450" s="19" t="s">
        <v>152</v>
      </c>
      <c r="BE450" s="165">
        <f>IF(N450="základní",J450,0)</f>
        <v>0</v>
      </c>
      <c r="BF450" s="165">
        <f>IF(N450="snížená",J450,0)</f>
        <v>0</v>
      </c>
      <c r="BG450" s="165">
        <f>IF(N450="zákl. přenesená",J450,0)</f>
        <v>0</v>
      </c>
      <c r="BH450" s="165">
        <f>IF(N450="sníž. přenesená",J450,0)</f>
        <v>0</v>
      </c>
      <c r="BI450" s="165">
        <f>IF(N450="nulová",J450,0)</f>
        <v>0</v>
      </c>
      <c r="BJ450" s="19" t="s">
        <v>80</v>
      </c>
      <c r="BK450" s="165">
        <f>ROUND(I450*H450,2)</f>
        <v>0</v>
      </c>
      <c r="BL450" s="19" t="s">
        <v>755</v>
      </c>
      <c r="BM450" s="164" t="s">
        <v>730</v>
      </c>
    </row>
    <row r="451" spans="1:65" s="13" customFormat="1">
      <c r="B451" s="182"/>
      <c r="D451" s="183" t="s">
        <v>440</v>
      </c>
      <c r="E451" s="184" t="s">
        <v>1</v>
      </c>
      <c r="F451" s="185" t="s">
        <v>1173</v>
      </c>
      <c r="H451" s="186">
        <v>787.95500000000004</v>
      </c>
      <c r="I451" s="187"/>
      <c r="L451" s="182"/>
      <c r="M451" s="188"/>
      <c r="N451" s="189"/>
      <c r="O451" s="189"/>
      <c r="P451" s="189"/>
      <c r="Q451" s="189"/>
      <c r="R451" s="189"/>
      <c r="S451" s="189"/>
      <c r="T451" s="190"/>
      <c r="AT451" s="184" t="s">
        <v>440</v>
      </c>
      <c r="AU451" s="184" t="s">
        <v>80</v>
      </c>
      <c r="AV451" s="13" t="s">
        <v>82</v>
      </c>
      <c r="AW451" s="13" t="s">
        <v>29</v>
      </c>
      <c r="AX451" s="13" t="s">
        <v>72</v>
      </c>
      <c r="AY451" s="184" t="s">
        <v>152</v>
      </c>
    </row>
    <row r="452" spans="1:65" s="14" customFormat="1">
      <c r="B452" s="191"/>
      <c r="D452" s="183" t="s">
        <v>440</v>
      </c>
      <c r="E452" s="192" t="s">
        <v>1</v>
      </c>
      <c r="F452" s="193" t="s">
        <v>448</v>
      </c>
      <c r="H452" s="194">
        <v>787.95500000000004</v>
      </c>
      <c r="I452" s="195"/>
      <c r="L452" s="191"/>
      <c r="M452" s="196"/>
      <c r="N452" s="197"/>
      <c r="O452" s="197"/>
      <c r="P452" s="197"/>
      <c r="Q452" s="197"/>
      <c r="R452" s="197"/>
      <c r="S452" s="197"/>
      <c r="T452" s="198"/>
      <c r="AT452" s="192" t="s">
        <v>440</v>
      </c>
      <c r="AU452" s="192" t="s">
        <v>80</v>
      </c>
      <c r="AV452" s="14" t="s">
        <v>159</v>
      </c>
      <c r="AW452" s="14" t="s">
        <v>29</v>
      </c>
      <c r="AX452" s="14" t="s">
        <v>80</v>
      </c>
      <c r="AY452" s="192" t="s">
        <v>152</v>
      </c>
    </row>
    <row r="453" spans="1:65" s="2" customFormat="1" ht="49.15" customHeight="1">
      <c r="A453" s="34"/>
      <c r="B453" s="151"/>
      <c r="C453" s="152" t="s">
        <v>740</v>
      </c>
      <c r="D453" s="152" t="s">
        <v>155</v>
      </c>
      <c r="E453" s="153" t="s">
        <v>431</v>
      </c>
      <c r="F453" s="154" t="s">
        <v>432</v>
      </c>
      <c r="G453" s="155" t="s">
        <v>424</v>
      </c>
      <c r="H453" s="156">
        <v>283.89999999999998</v>
      </c>
      <c r="I453" s="157"/>
      <c r="J453" s="158">
        <f>ROUND(I453*H453,2)</f>
        <v>0</v>
      </c>
      <c r="K453" s="159"/>
      <c r="L453" s="35"/>
      <c r="M453" s="160" t="s">
        <v>1</v>
      </c>
      <c r="N453" s="161" t="s">
        <v>37</v>
      </c>
      <c r="O453" s="60"/>
      <c r="P453" s="162">
        <f>O453*H453</f>
        <v>0</v>
      </c>
      <c r="Q453" s="162">
        <v>0</v>
      </c>
      <c r="R453" s="162">
        <f>Q453*H453</f>
        <v>0</v>
      </c>
      <c r="S453" s="162">
        <v>0</v>
      </c>
      <c r="T453" s="163">
        <f>S453*H453</f>
        <v>0</v>
      </c>
      <c r="U453" s="34"/>
      <c r="V453" s="34"/>
      <c r="W453" s="34"/>
      <c r="X453" s="34"/>
      <c r="Y453" s="34"/>
      <c r="Z453" s="34"/>
      <c r="AA453" s="34"/>
      <c r="AB453" s="34"/>
      <c r="AC453" s="34"/>
      <c r="AD453" s="34"/>
      <c r="AE453" s="34"/>
      <c r="AR453" s="164" t="s">
        <v>755</v>
      </c>
      <c r="AT453" s="164" t="s">
        <v>155</v>
      </c>
      <c r="AU453" s="164" t="s">
        <v>80</v>
      </c>
      <c r="AY453" s="19" t="s">
        <v>152</v>
      </c>
      <c r="BE453" s="165">
        <f>IF(N453="základní",J453,0)</f>
        <v>0</v>
      </c>
      <c r="BF453" s="165">
        <f>IF(N453="snížená",J453,0)</f>
        <v>0</v>
      </c>
      <c r="BG453" s="165">
        <f>IF(N453="zákl. přenesená",J453,0)</f>
        <v>0</v>
      </c>
      <c r="BH453" s="165">
        <f>IF(N453="sníž. přenesená",J453,0)</f>
        <v>0</v>
      </c>
      <c r="BI453" s="165">
        <f>IF(N453="nulová",J453,0)</f>
        <v>0</v>
      </c>
      <c r="BJ453" s="19" t="s">
        <v>80</v>
      </c>
      <c r="BK453" s="165">
        <f>ROUND(I453*H453,2)</f>
        <v>0</v>
      </c>
      <c r="BL453" s="19" t="s">
        <v>755</v>
      </c>
      <c r="BM453" s="164" t="s">
        <v>743</v>
      </c>
    </row>
    <row r="454" spans="1:65" s="13" customFormat="1">
      <c r="B454" s="182"/>
      <c r="D454" s="183" t="s">
        <v>440</v>
      </c>
      <c r="E454" s="184" t="s">
        <v>1</v>
      </c>
      <c r="F454" s="185" t="s">
        <v>1150</v>
      </c>
      <c r="H454" s="186">
        <v>283.89999999999998</v>
      </c>
      <c r="I454" s="187"/>
      <c r="L454" s="182"/>
      <c r="M454" s="188"/>
      <c r="N454" s="189"/>
      <c r="O454" s="189"/>
      <c r="P454" s="189"/>
      <c r="Q454" s="189"/>
      <c r="R454" s="189"/>
      <c r="S454" s="189"/>
      <c r="T454" s="190"/>
      <c r="AT454" s="184" t="s">
        <v>440</v>
      </c>
      <c r="AU454" s="184" t="s">
        <v>80</v>
      </c>
      <c r="AV454" s="13" t="s">
        <v>82</v>
      </c>
      <c r="AW454" s="13" t="s">
        <v>29</v>
      </c>
      <c r="AX454" s="13" t="s">
        <v>72</v>
      </c>
      <c r="AY454" s="184" t="s">
        <v>152</v>
      </c>
    </row>
    <row r="455" spans="1:65" s="14" customFormat="1">
      <c r="B455" s="191"/>
      <c r="D455" s="183" t="s">
        <v>440</v>
      </c>
      <c r="E455" s="192" t="s">
        <v>1</v>
      </c>
      <c r="F455" s="193" t="s">
        <v>448</v>
      </c>
      <c r="H455" s="194">
        <v>283.89999999999998</v>
      </c>
      <c r="I455" s="195"/>
      <c r="L455" s="191"/>
      <c r="M455" s="196"/>
      <c r="N455" s="197"/>
      <c r="O455" s="197"/>
      <c r="P455" s="197"/>
      <c r="Q455" s="197"/>
      <c r="R455" s="197"/>
      <c r="S455" s="197"/>
      <c r="T455" s="198"/>
      <c r="AT455" s="192" t="s">
        <v>440</v>
      </c>
      <c r="AU455" s="192" t="s">
        <v>80</v>
      </c>
      <c r="AV455" s="14" t="s">
        <v>159</v>
      </c>
      <c r="AW455" s="14" t="s">
        <v>29</v>
      </c>
      <c r="AX455" s="14" t="s">
        <v>80</v>
      </c>
      <c r="AY455" s="192" t="s">
        <v>152</v>
      </c>
    </row>
    <row r="456" spans="1:65" s="2" customFormat="1" ht="49.15" customHeight="1">
      <c r="A456" s="34"/>
      <c r="B456" s="151"/>
      <c r="C456" s="152" t="s">
        <v>319</v>
      </c>
      <c r="D456" s="152" t="s">
        <v>155</v>
      </c>
      <c r="E456" s="153" t="s">
        <v>433</v>
      </c>
      <c r="F456" s="154" t="s">
        <v>434</v>
      </c>
      <c r="G456" s="155" t="s">
        <v>424</v>
      </c>
      <c r="H456" s="156">
        <v>574.34900000000005</v>
      </c>
      <c r="I456" s="157"/>
      <c r="J456" s="158">
        <f>ROUND(I456*H456,2)</f>
        <v>0</v>
      </c>
      <c r="K456" s="159"/>
      <c r="L456" s="35"/>
      <c r="M456" s="160" t="s">
        <v>1</v>
      </c>
      <c r="N456" s="161" t="s">
        <v>37</v>
      </c>
      <c r="O456" s="60"/>
      <c r="P456" s="162">
        <f>O456*H456</f>
        <v>0</v>
      </c>
      <c r="Q456" s="162">
        <v>0</v>
      </c>
      <c r="R456" s="162">
        <f>Q456*H456</f>
        <v>0</v>
      </c>
      <c r="S456" s="162">
        <v>0</v>
      </c>
      <c r="T456" s="163">
        <f>S456*H456</f>
        <v>0</v>
      </c>
      <c r="U456" s="34"/>
      <c r="V456" s="34"/>
      <c r="W456" s="34"/>
      <c r="X456" s="34"/>
      <c r="Y456" s="34"/>
      <c r="Z456" s="34"/>
      <c r="AA456" s="34"/>
      <c r="AB456" s="34"/>
      <c r="AC456" s="34"/>
      <c r="AD456" s="34"/>
      <c r="AE456" s="34"/>
      <c r="AR456" s="164" t="s">
        <v>755</v>
      </c>
      <c r="AT456" s="164" t="s">
        <v>155</v>
      </c>
      <c r="AU456" s="164" t="s">
        <v>80</v>
      </c>
      <c r="AY456" s="19" t="s">
        <v>152</v>
      </c>
      <c r="BE456" s="165">
        <f>IF(N456="základní",J456,0)</f>
        <v>0</v>
      </c>
      <c r="BF456" s="165">
        <f>IF(N456="snížená",J456,0)</f>
        <v>0</v>
      </c>
      <c r="BG456" s="165">
        <f>IF(N456="zákl. přenesená",J456,0)</f>
        <v>0</v>
      </c>
      <c r="BH456" s="165">
        <f>IF(N456="sníž. přenesená",J456,0)</f>
        <v>0</v>
      </c>
      <c r="BI456" s="165">
        <f>IF(N456="nulová",J456,0)</f>
        <v>0</v>
      </c>
      <c r="BJ456" s="19" t="s">
        <v>80</v>
      </c>
      <c r="BK456" s="165">
        <f>ROUND(I456*H456,2)</f>
        <v>0</v>
      </c>
      <c r="BL456" s="19" t="s">
        <v>755</v>
      </c>
      <c r="BM456" s="164" t="s">
        <v>748</v>
      </c>
    </row>
    <row r="457" spans="1:65" s="13" customFormat="1">
      <c r="B457" s="182"/>
      <c r="D457" s="183" t="s">
        <v>440</v>
      </c>
      <c r="E457" s="184" t="s">
        <v>1</v>
      </c>
      <c r="F457" s="185" t="s">
        <v>1167</v>
      </c>
      <c r="H457" s="186">
        <v>574.34900000000005</v>
      </c>
      <c r="I457" s="187"/>
      <c r="L457" s="182"/>
      <c r="M457" s="188"/>
      <c r="N457" s="189"/>
      <c r="O457" s="189"/>
      <c r="P457" s="189"/>
      <c r="Q457" s="189"/>
      <c r="R457" s="189"/>
      <c r="S457" s="189"/>
      <c r="T457" s="190"/>
      <c r="AT457" s="184" t="s">
        <v>440</v>
      </c>
      <c r="AU457" s="184" t="s">
        <v>80</v>
      </c>
      <c r="AV457" s="13" t="s">
        <v>82</v>
      </c>
      <c r="AW457" s="13" t="s">
        <v>29</v>
      </c>
      <c r="AX457" s="13" t="s">
        <v>72</v>
      </c>
      <c r="AY457" s="184" t="s">
        <v>152</v>
      </c>
    </row>
    <row r="458" spans="1:65" s="14" customFormat="1">
      <c r="B458" s="191"/>
      <c r="D458" s="183" t="s">
        <v>440</v>
      </c>
      <c r="E458" s="192" t="s">
        <v>1</v>
      </c>
      <c r="F458" s="193" t="s">
        <v>448</v>
      </c>
      <c r="H458" s="194">
        <v>574.34900000000005</v>
      </c>
      <c r="I458" s="195"/>
      <c r="L458" s="191"/>
      <c r="M458" s="214"/>
      <c r="N458" s="215"/>
      <c r="O458" s="215"/>
      <c r="P458" s="215"/>
      <c r="Q458" s="215"/>
      <c r="R458" s="215"/>
      <c r="S458" s="215"/>
      <c r="T458" s="216"/>
      <c r="AT458" s="192" t="s">
        <v>440</v>
      </c>
      <c r="AU458" s="192" t="s">
        <v>80</v>
      </c>
      <c r="AV458" s="14" t="s">
        <v>159</v>
      </c>
      <c r="AW458" s="14" t="s">
        <v>29</v>
      </c>
      <c r="AX458" s="14" t="s">
        <v>80</v>
      </c>
      <c r="AY458" s="192" t="s">
        <v>152</v>
      </c>
    </row>
    <row r="459" spans="1:65" s="2" customFormat="1" ht="6.95" customHeight="1">
      <c r="A459" s="34"/>
      <c r="B459" s="49"/>
      <c r="C459" s="50"/>
      <c r="D459" s="50"/>
      <c r="E459" s="50"/>
      <c r="F459" s="50"/>
      <c r="G459" s="50"/>
      <c r="H459" s="50"/>
      <c r="I459" s="50"/>
      <c r="J459" s="50"/>
      <c r="K459" s="50"/>
      <c r="L459" s="35"/>
      <c r="M459" s="34"/>
      <c r="O459" s="34"/>
      <c r="P459" s="34"/>
      <c r="Q459" s="34"/>
      <c r="R459" s="34"/>
      <c r="S459" s="34"/>
      <c r="T459" s="34"/>
      <c r="U459" s="34"/>
      <c r="V459" s="34"/>
      <c r="W459" s="34"/>
      <c r="X459" s="34"/>
      <c r="Y459" s="34"/>
      <c r="Z459" s="34"/>
      <c r="AA459" s="34"/>
      <c r="AB459" s="34"/>
      <c r="AC459" s="34"/>
      <c r="AD459" s="34"/>
      <c r="AE459" s="34"/>
    </row>
  </sheetData>
  <autoFilter ref="C119:K458" xr:uid="{00000000-0009-0000-0000-000004000000}"/>
  <mergeCells count="9">
    <mergeCell ref="E87:H87"/>
    <mergeCell ref="E110:H110"/>
    <mergeCell ref="E112:H112"/>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2:BM333"/>
  <sheetViews>
    <sheetView showGridLines="0" workbookViewId="0">
      <selection activeCell="F231" sqref="F231"/>
    </sheetView>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4" style="1" customWidth="1"/>
    <col min="9" max="9" width="15.83203125" style="1" customWidth="1"/>
    <col min="10" max="10" width="22.33203125" style="1" customWidth="1"/>
    <col min="11" max="11" width="22.33203125" style="1" hidden="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55" t="s">
        <v>5</v>
      </c>
      <c r="M2" s="256"/>
      <c r="N2" s="256"/>
      <c r="O2" s="256"/>
      <c r="P2" s="256"/>
      <c r="Q2" s="256"/>
      <c r="R2" s="256"/>
      <c r="S2" s="256"/>
      <c r="T2" s="256"/>
      <c r="U2" s="256"/>
      <c r="V2" s="256"/>
      <c r="AT2" s="19" t="s">
        <v>94</v>
      </c>
    </row>
    <row r="3" spans="1:46" s="1" customFormat="1" ht="6.95" customHeight="1">
      <c r="B3" s="20"/>
      <c r="C3" s="21"/>
      <c r="D3" s="21"/>
      <c r="E3" s="21"/>
      <c r="F3" s="21"/>
      <c r="G3" s="21"/>
      <c r="H3" s="21"/>
      <c r="I3" s="21"/>
      <c r="J3" s="21"/>
      <c r="K3" s="21"/>
      <c r="L3" s="22"/>
      <c r="AT3" s="19" t="s">
        <v>82</v>
      </c>
    </row>
    <row r="4" spans="1:46" s="1" customFormat="1" ht="24.95" customHeight="1">
      <c r="B4" s="22"/>
      <c r="D4" s="23" t="s">
        <v>126</v>
      </c>
      <c r="L4" s="22"/>
      <c r="M4" s="100" t="s">
        <v>10</v>
      </c>
      <c r="AT4" s="19" t="s">
        <v>3</v>
      </c>
    </row>
    <row r="5" spans="1:46" s="1" customFormat="1" ht="6.95" customHeight="1">
      <c r="B5" s="22"/>
      <c r="L5" s="22"/>
    </row>
    <row r="6" spans="1:46" s="1" customFormat="1" ht="12" customHeight="1">
      <c r="B6" s="22"/>
      <c r="D6" s="29" t="s">
        <v>16</v>
      </c>
      <c r="L6" s="22"/>
    </row>
    <row r="7" spans="1:46" s="1" customFormat="1" ht="16.5" customHeight="1">
      <c r="B7" s="22"/>
      <c r="E7" s="289" t="str">
        <f>'Rekapitulace stavby'!K6</f>
        <v>Oprava kolejí výhybek a nástupišť v žst. Strážnice</v>
      </c>
      <c r="F7" s="290"/>
      <c r="G7" s="290"/>
      <c r="H7" s="290"/>
      <c r="L7" s="22"/>
    </row>
    <row r="8" spans="1:46" s="2" customFormat="1" ht="12" customHeight="1">
      <c r="A8" s="34"/>
      <c r="B8" s="35"/>
      <c r="C8" s="34"/>
      <c r="D8" s="29" t="s">
        <v>127</v>
      </c>
      <c r="E8" s="34"/>
      <c r="F8" s="34"/>
      <c r="G8" s="34"/>
      <c r="H8" s="34"/>
      <c r="I8" s="34"/>
      <c r="J8" s="34"/>
      <c r="K8" s="34"/>
      <c r="L8" s="44"/>
      <c r="S8" s="34"/>
      <c r="T8" s="34"/>
      <c r="U8" s="34"/>
      <c r="V8" s="34"/>
      <c r="W8" s="34"/>
      <c r="X8" s="34"/>
      <c r="Y8" s="34"/>
      <c r="Z8" s="34"/>
      <c r="AA8" s="34"/>
      <c r="AB8" s="34"/>
      <c r="AC8" s="34"/>
      <c r="AD8" s="34"/>
      <c r="AE8" s="34"/>
    </row>
    <row r="9" spans="1:46" s="2" customFormat="1" ht="16.5" customHeight="1">
      <c r="A9" s="34"/>
      <c r="B9" s="35"/>
      <c r="C9" s="34"/>
      <c r="D9" s="34"/>
      <c r="E9" s="285" t="s">
        <v>1174</v>
      </c>
      <c r="F9" s="288"/>
      <c r="G9" s="288"/>
      <c r="H9" s="288"/>
      <c r="I9" s="34"/>
      <c r="J9" s="34"/>
      <c r="K9" s="34"/>
      <c r="L9" s="44"/>
      <c r="S9" s="34"/>
      <c r="T9" s="34"/>
      <c r="U9" s="34"/>
      <c r="V9" s="34"/>
      <c r="W9" s="34"/>
      <c r="X9" s="34"/>
      <c r="Y9" s="34"/>
      <c r="Z9" s="34"/>
      <c r="AA9" s="34"/>
      <c r="AB9" s="34"/>
      <c r="AC9" s="34"/>
      <c r="AD9" s="34"/>
      <c r="AE9" s="34"/>
    </row>
    <row r="10" spans="1:46" s="2" customFormat="1">
      <c r="A10" s="34"/>
      <c r="B10" s="35"/>
      <c r="C10" s="34"/>
      <c r="D10" s="34"/>
      <c r="E10" s="34"/>
      <c r="F10" s="34"/>
      <c r="G10" s="34"/>
      <c r="H10" s="34"/>
      <c r="I10" s="34"/>
      <c r="J10" s="34"/>
      <c r="K10" s="34"/>
      <c r="L10" s="44"/>
      <c r="S10" s="34"/>
      <c r="T10" s="34"/>
      <c r="U10" s="34"/>
      <c r="V10" s="34"/>
      <c r="W10" s="34"/>
      <c r="X10" s="34"/>
      <c r="Y10" s="34"/>
      <c r="Z10" s="34"/>
      <c r="AA10" s="34"/>
      <c r="AB10" s="34"/>
      <c r="AC10" s="34"/>
      <c r="AD10" s="34"/>
      <c r="AE10" s="34"/>
    </row>
    <row r="11" spans="1:46" s="2" customFormat="1" ht="12" customHeight="1">
      <c r="A11" s="34"/>
      <c r="B11" s="35"/>
      <c r="C11" s="34"/>
      <c r="D11" s="29" t="s">
        <v>18</v>
      </c>
      <c r="E11" s="34"/>
      <c r="F11" s="27" t="s">
        <v>1</v>
      </c>
      <c r="G11" s="34"/>
      <c r="H11" s="34"/>
      <c r="I11" s="29" t="s">
        <v>19</v>
      </c>
      <c r="J11" s="27" t="s">
        <v>1</v>
      </c>
      <c r="K11" s="34"/>
      <c r="L11" s="44"/>
      <c r="S11" s="34"/>
      <c r="T11" s="34"/>
      <c r="U11" s="34"/>
      <c r="V11" s="34"/>
      <c r="W11" s="34"/>
      <c r="X11" s="34"/>
      <c r="Y11" s="34"/>
      <c r="Z11" s="34"/>
      <c r="AA11" s="34"/>
      <c r="AB11" s="34"/>
      <c r="AC11" s="34"/>
      <c r="AD11" s="34"/>
      <c r="AE11" s="34"/>
    </row>
    <row r="12" spans="1:46" s="2" customFormat="1" ht="12" customHeight="1">
      <c r="A12" s="34"/>
      <c r="B12" s="35"/>
      <c r="C12" s="34"/>
      <c r="D12" s="29" t="s">
        <v>20</v>
      </c>
      <c r="E12" s="34"/>
      <c r="F12" s="27" t="s">
        <v>21</v>
      </c>
      <c r="G12" s="34"/>
      <c r="H12" s="34"/>
      <c r="I12" s="29" t="s">
        <v>22</v>
      </c>
      <c r="J12" s="57">
        <f>'Rekapitulace stavby'!AN8</f>
        <v>45072</v>
      </c>
      <c r="K12" s="34"/>
      <c r="L12" s="44"/>
      <c r="S12" s="34"/>
      <c r="T12" s="34"/>
      <c r="U12" s="34"/>
      <c r="V12" s="34"/>
      <c r="W12" s="34"/>
      <c r="X12" s="34"/>
      <c r="Y12" s="34"/>
      <c r="Z12" s="34"/>
      <c r="AA12" s="34"/>
      <c r="AB12" s="34"/>
      <c r="AC12" s="34"/>
      <c r="AD12" s="34"/>
      <c r="AE12" s="34"/>
    </row>
    <row r="13" spans="1:46" s="2" customFormat="1" ht="10.9" customHeight="1">
      <c r="A13" s="34"/>
      <c r="B13" s="35"/>
      <c r="C13" s="34"/>
      <c r="D13" s="34"/>
      <c r="E13" s="34"/>
      <c r="F13" s="34"/>
      <c r="G13" s="34"/>
      <c r="H13" s="34"/>
      <c r="I13" s="34"/>
      <c r="J13" s="34"/>
      <c r="K13" s="34"/>
      <c r="L13" s="44"/>
      <c r="S13" s="34"/>
      <c r="T13" s="34"/>
      <c r="U13" s="34"/>
      <c r="V13" s="34"/>
      <c r="W13" s="34"/>
      <c r="X13" s="34"/>
      <c r="Y13" s="34"/>
      <c r="Z13" s="34"/>
      <c r="AA13" s="34"/>
      <c r="AB13" s="34"/>
      <c r="AC13" s="34"/>
      <c r="AD13" s="34"/>
      <c r="AE13" s="34"/>
    </row>
    <row r="14" spans="1:46" s="2" customFormat="1" ht="12" customHeight="1">
      <c r="A14" s="34"/>
      <c r="B14" s="35"/>
      <c r="C14" s="34"/>
      <c r="D14" s="29" t="s">
        <v>23</v>
      </c>
      <c r="E14" s="34"/>
      <c r="F14" s="34"/>
      <c r="G14" s="34"/>
      <c r="H14" s="34"/>
      <c r="I14" s="29" t="s">
        <v>24</v>
      </c>
      <c r="J14" s="27" t="str">
        <f>IF('Rekapitulace stavby'!AN10="","",'Rekapitulace stavby'!AN10)</f>
        <v/>
      </c>
      <c r="K14" s="34"/>
      <c r="L14" s="44"/>
      <c r="S14" s="34"/>
      <c r="T14" s="34"/>
      <c r="U14" s="34"/>
      <c r="V14" s="34"/>
      <c r="W14" s="34"/>
      <c r="X14" s="34"/>
      <c r="Y14" s="34"/>
      <c r="Z14" s="34"/>
      <c r="AA14" s="34"/>
      <c r="AB14" s="34"/>
      <c r="AC14" s="34"/>
      <c r="AD14" s="34"/>
      <c r="AE14" s="34"/>
    </row>
    <row r="15" spans="1:46" s="2" customFormat="1" ht="18" customHeight="1">
      <c r="A15" s="34"/>
      <c r="B15" s="35"/>
      <c r="C15" s="34"/>
      <c r="D15" s="34"/>
      <c r="E15" s="27" t="str">
        <f>IF('Rekapitulace stavby'!E11="","",'Rekapitulace stavby'!E11)</f>
        <v xml:space="preserve"> </v>
      </c>
      <c r="F15" s="34"/>
      <c r="G15" s="34"/>
      <c r="H15" s="34"/>
      <c r="I15" s="29" t="s">
        <v>25</v>
      </c>
      <c r="J15" s="27" t="str">
        <f>IF('Rekapitulace stavby'!AN11="","",'Rekapitulace stavby'!AN11)</f>
        <v/>
      </c>
      <c r="K15" s="34"/>
      <c r="L15" s="44"/>
      <c r="S15" s="34"/>
      <c r="T15" s="34"/>
      <c r="U15" s="34"/>
      <c r="V15" s="34"/>
      <c r="W15" s="34"/>
      <c r="X15" s="34"/>
      <c r="Y15" s="34"/>
      <c r="Z15" s="34"/>
      <c r="AA15" s="34"/>
      <c r="AB15" s="34"/>
      <c r="AC15" s="34"/>
      <c r="AD15" s="34"/>
      <c r="AE15" s="34"/>
    </row>
    <row r="16" spans="1:46" s="2" customFormat="1" ht="6.95" customHeight="1">
      <c r="A16" s="34"/>
      <c r="B16" s="35"/>
      <c r="C16" s="34"/>
      <c r="D16" s="34"/>
      <c r="E16" s="34"/>
      <c r="F16" s="34"/>
      <c r="G16" s="34"/>
      <c r="H16" s="34"/>
      <c r="I16" s="34"/>
      <c r="J16" s="34"/>
      <c r="K16" s="34"/>
      <c r="L16" s="44"/>
      <c r="S16" s="34"/>
      <c r="T16" s="34"/>
      <c r="U16" s="34"/>
      <c r="V16" s="34"/>
      <c r="W16" s="34"/>
      <c r="X16" s="34"/>
      <c r="Y16" s="34"/>
      <c r="Z16" s="34"/>
      <c r="AA16" s="34"/>
      <c r="AB16" s="34"/>
      <c r="AC16" s="34"/>
      <c r="AD16" s="34"/>
      <c r="AE16" s="34"/>
    </row>
    <row r="17" spans="1:31" s="2" customFormat="1" ht="12" customHeight="1">
      <c r="A17" s="34"/>
      <c r="B17" s="35"/>
      <c r="C17" s="34"/>
      <c r="D17" s="29" t="s">
        <v>26</v>
      </c>
      <c r="E17" s="34"/>
      <c r="F17" s="34"/>
      <c r="G17" s="34"/>
      <c r="H17" s="34"/>
      <c r="I17" s="29" t="s">
        <v>24</v>
      </c>
      <c r="J17" s="30" t="str">
        <f>'Rekapitulace stavby'!AN13</f>
        <v>Vyplň údaj</v>
      </c>
      <c r="K17" s="34"/>
      <c r="L17" s="44"/>
      <c r="S17" s="34"/>
      <c r="T17" s="34"/>
      <c r="U17" s="34"/>
      <c r="V17" s="34"/>
      <c r="W17" s="34"/>
      <c r="X17" s="34"/>
      <c r="Y17" s="34"/>
      <c r="Z17" s="34"/>
      <c r="AA17" s="34"/>
      <c r="AB17" s="34"/>
      <c r="AC17" s="34"/>
      <c r="AD17" s="34"/>
      <c r="AE17" s="34"/>
    </row>
    <row r="18" spans="1:31" s="2" customFormat="1" ht="18" customHeight="1">
      <c r="A18" s="34"/>
      <c r="B18" s="35"/>
      <c r="C18" s="34"/>
      <c r="D18" s="34"/>
      <c r="E18" s="291" t="str">
        <f>'Rekapitulace stavby'!E14</f>
        <v>Vyplň údaj</v>
      </c>
      <c r="F18" s="277"/>
      <c r="G18" s="277"/>
      <c r="H18" s="277"/>
      <c r="I18" s="29" t="s">
        <v>25</v>
      </c>
      <c r="J18" s="30" t="str">
        <f>'Rekapitulace stavby'!AN14</f>
        <v>Vyplň údaj</v>
      </c>
      <c r="K18" s="34"/>
      <c r="L18" s="44"/>
      <c r="S18" s="34"/>
      <c r="T18" s="34"/>
      <c r="U18" s="34"/>
      <c r="V18" s="34"/>
      <c r="W18" s="34"/>
      <c r="X18" s="34"/>
      <c r="Y18" s="34"/>
      <c r="Z18" s="34"/>
      <c r="AA18" s="34"/>
      <c r="AB18" s="34"/>
      <c r="AC18" s="34"/>
      <c r="AD18" s="34"/>
      <c r="AE18" s="34"/>
    </row>
    <row r="19" spans="1:31" s="2" customFormat="1" ht="6.95" customHeight="1">
      <c r="A19" s="34"/>
      <c r="B19" s="35"/>
      <c r="C19" s="34"/>
      <c r="D19" s="34"/>
      <c r="E19" s="34"/>
      <c r="F19" s="34"/>
      <c r="G19" s="34"/>
      <c r="H19" s="34"/>
      <c r="I19" s="34"/>
      <c r="J19" s="34"/>
      <c r="K19" s="34"/>
      <c r="L19" s="44"/>
      <c r="S19" s="34"/>
      <c r="T19" s="34"/>
      <c r="U19" s="34"/>
      <c r="V19" s="34"/>
      <c r="W19" s="34"/>
      <c r="X19" s="34"/>
      <c r="Y19" s="34"/>
      <c r="Z19" s="34"/>
      <c r="AA19" s="34"/>
      <c r="AB19" s="34"/>
      <c r="AC19" s="34"/>
      <c r="AD19" s="34"/>
      <c r="AE19" s="34"/>
    </row>
    <row r="20" spans="1:31" s="2" customFormat="1" ht="12" customHeight="1">
      <c r="A20" s="34"/>
      <c r="B20" s="35"/>
      <c r="C20" s="34"/>
      <c r="D20" s="29" t="s">
        <v>28</v>
      </c>
      <c r="E20" s="34"/>
      <c r="F20" s="34"/>
      <c r="G20" s="34"/>
      <c r="H20" s="34"/>
      <c r="I20" s="29" t="s">
        <v>24</v>
      </c>
      <c r="J20" s="27" t="str">
        <f>IF('Rekapitulace stavby'!AN16="","",'Rekapitulace stavby'!AN16)</f>
        <v/>
      </c>
      <c r="K20" s="34"/>
      <c r="L20" s="44"/>
      <c r="S20" s="34"/>
      <c r="T20" s="34"/>
      <c r="U20" s="34"/>
      <c r="V20" s="34"/>
      <c r="W20" s="34"/>
      <c r="X20" s="34"/>
      <c r="Y20" s="34"/>
      <c r="Z20" s="34"/>
      <c r="AA20" s="34"/>
      <c r="AB20" s="34"/>
      <c r="AC20" s="34"/>
      <c r="AD20" s="34"/>
      <c r="AE20" s="34"/>
    </row>
    <row r="21" spans="1:31" s="2" customFormat="1" ht="18" customHeight="1">
      <c r="A21" s="34"/>
      <c r="B21" s="35"/>
      <c r="C21" s="34"/>
      <c r="D21" s="34"/>
      <c r="E21" s="27" t="str">
        <f>IF('Rekapitulace stavby'!E17="","",'Rekapitulace stavby'!E17)</f>
        <v xml:space="preserve"> </v>
      </c>
      <c r="F21" s="34"/>
      <c r="G21" s="34"/>
      <c r="H21" s="34"/>
      <c r="I21" s="29" t="s">
        <v>25</v>
      </c>
      <c r="J21" s="27" t="str">
        <f>IF('Rekapitulace stavby'!AN17="","",'Rekapitulace stavby'!AN17)</f>
        <v/>
      </c>
      <c r="K21" s="34"/>
      <c r="L21" s="44"/>
      <c r="S21" s="34"/>
      <c r="T21" s="34"/>
      <c r="U21" s="34"/>
      <c r="V21" s="34"/>
      <c r="W21" s="34"/>
      <c r="X21" s="34"/>
      <c r="Y21" s="34"/>
      <c r="Z21" s="34"/>
      <c r="AA21" s="34"/>
      <c r="AB21" s="34"/>
      <c r="AC21" s="34"/>
      <c r="AD21" s="34"/>
      <c r="AE21" s="34"/>
    </row>
    <row r="22" spans="1:31" s="2" customFormat="1" ht="6.95" customHeight="1">
      <c r="A22" s="34"/>
      <c r="B22" s="35"/>
      <c r="C22" s="34"/>
      <c r="D22" s="34"/>
      <c r="E22" s="34"/>
      <c r="F22" s="34"/>
      <c r="G22" s="34"/>
      <c r="H22" s="34"/>
      <c r="I22" s="34"/>
      <c r="J22" s="34"/>
      <c r="K22" s="34"/>
      <c r="L22" s="44"/>
      <c r="S22" s="34"/>
      <c r="T22" s="34"/>
      <c r="U22" s="34"/>
      <c r="V22" s="34"/>
      <c r="W22" s="34"/>
      <c r="X22" s="34"/>
      <c r="Y22" s="34"/>
      <c r="Z22" s="34"/>
      <c r="AA22" s="34"/>
      <c r="AB22" s="34"/>
      <c r="AC22" s="34"/>
      <c r="AD22" s="34"/>
      <c r="AE22" s="34"/>
    </row>
    <row r="23" spans="1:31" s="2" customFormat="1" ht="12" customHeight="1">
      <c r="A23" s="34"/>
      <c r="B23" s="35"/>
      <c r="C23" s="34"/>
      <c r="D23" s="29" t="s">
        <v>30</v>
      </c>
      <c r="E23" s="34"/>
      <c r="F23" s="34"/>
      <c r="G23" s="34"/>
      <c r="H23" s="34"/>
      <c r="I23" s="29" t="s">
        <v>24</v>
      </c>
      <c r="J23" s="27" t="str">
        <f>IF('Rekapitulace stavby'!AN19="","",'Rekapitulace stavby'!AN19)</f>
        <v/>
      </c>
      <c r="K23" s="34"/>
      <c r="L23" s="44"/>
      <c r="S23" s="34"/>
      <c r="T23" s="34"/>
      <c r="U23" s="34"/>
      <c r="V23" s="34"/>
      <c r="W23" s="34"/>
      <c r="X23" s="34"/>
      <c r="Y23" s="34"/>
      <c r="Z23" s="34"/>
      <c r="AA23" s="34"/>
      <c r="AB23" s="34"/>
      <c r="AC23" s="34"/>
      <c r="AD23" s="34"/>
      <c r="AE23" s="34"/>
    </row>
    <row r="24" spans="1:31" s="2" customFormat="1" ht="18" customHeight="1">
      <c r="A24" s="34"/>
      <c r="B24" s="35"/>
      <c r="C24" s="34"/>
      <c r="D24" s="34"/>
      <c r="E24" s="27" t="str">
        <f>IF('Rekapitulace stavby'!E20="","",'Rekapitulace stavby'!E20)</f>
        <v xml:space="preserve"> </v>
      </c>
      <c r="F24" s="34"/>
      <c r="G24" s="34"/>
      <c r="H24" s="34"/>
      <c r="I24" s="29" t="s">
        <v>25</v>
      </c>
      <c r="J24" s="27" t="str">
        <f>IF('Rekapitulace stavby'!AN20="","",'Rekapitulace stavby'!AN20)</f>
        <v/>
      </c>
      <c r="K24" s="34"/>
      <c r="L24" s="44"/>
      <c r="S24" s="34"/>
      <c r="T24" s="34"/>
      <c r="U24" s="34"/>
      <c r="V24" s="34"/>
      <c r="W24" s="34"/>
      <c r="X24" s="34"/>
      <c r="Y24" s="34"/>
      <c r="Z24" s="34"/>
      <c r="AA24" s="34"/>
      <c r="AB24" s="34"/>
      <c r="AC24" s="34"/>
      <c r="AD24" s="34"/>
      <c r="AE24" s="34"/>
    </row>
    <row r="25" spans="1:31" s="2" customFormat="1" ht="6.95" customHeight="1">
      <c r="A25" s="34"/>
      <c r="B25" s="35"/>
      <c r="C25" s="34"/>
      <c r="D25" s="34"/>
      <c r="E25" s="34"/>
      <c r="F25" s="34"/>
      <c r="G25" s="34"/>
      <c r="H25" s="34"/>
      <c r="I25" s="34"/>
      <c r="J25" s="34"/>
      <c r="K25" s="34"/>
      <c r="L25" s="44"/>
      <c r="S25" s="34"/>
      <c r="T25" s="34"/>
      <c r="U25" s="34"/>
      <c r="V25" s="34"/>
      <c r="W25" s="34"/>
      <c r="X25" s="34"/>
      <c r="Y25" s="34"/>
      <c r="Z25" s="34"/>
      <c r="AA25" s="34"/>
      <c r="AB25" s="34"/>
      <c r="AC25" s="34"/>
      <c r="AD25" s="34"/>
      <c r="AE25" s="34"/>
    </row>
    <row r="26" spans="1:31" s="2" customFormat="1" ht="12" customHeight="1">
      <c r="A26" s="34"/>
      <c r="B26" s="35"/>
      <c r="C26" s="34"/>
      <c r="D26" s="29" t="s">
        <v>31</v>
      </c>
      <c r="E26" s="34"/>
      <c r="F26" s="34"/>
      <c r="G26" s="34"/>
      <c r="H26" s="34"/>
      <c r="I26" s="34"/>
      <c r="J26" s="34"/>
      <c r="K26" s="34"/>
      <c r="L26" s="44"/>
      <c r="S26" s="34"/>
      <c r="T26" s="34"/>
      <c r="U26" s="34"/>
      <c r="V26" s="34"/>
      <c r="W26" s="34"/>
      <c r="X26" s="34"/>
      <c r="Y26" s="34"/>
      <c r="Z26" s="34"/>
      <c r="AA26" s="34"/>
      <c r="AB26" s="34"/>
      <c r="AC26" s="34"/>
      <c r="AD26" s="34"/>
      <c r="AE26" s="34"/>
    </row>
    <row r="27" spans="1:31" s="8" customFormat="1" ht="16.5" customHeight="1">
      <c r="A27" s="101"/>
      <c r="B27" s="102"/>
      <c r="C27" s="101"/>
      <c r="D27" s="101"/>
      <c r="E27" s="281" t="s">
        <v>1</v>
      </c>
      <c r="F27" s="281"/>
      <c r="G27" s="281"/>
      <c r="H27" s="281"/>
      <c r="I27" s="101"/>
      <c r="J27" s="101"/>
      <c r="K27" s="101"/>
      <c r="L27" s="103"/>
      <c r="S27" s="101"/>
      <c r="T27" s="101"/>
      <c r="U27" s="101"/>
      <c r="V27" s="101"/>
      <c r="W27" s="101"/>
      <c r="X27" s="101"/>
      <c r="Y27" s="101"/>
      <c r="Z27" s="101"/>
      <c r="AA27" s="101"/>
      <c r="AB27" s="101"/>
      <c r="AC27" s="101"/>
      <c r="AD27" s="101"/>
      <c r="AE27" s="101"/>
    </row>
    <row r="28" spans="1:31" s="2" customFormat="1" ht="6.95" customHeight="1">
      <c r="A28" s="34"/>
      <c r="B28" s="35"/>
      <c r="C28" s="34"/>
      <c r="D28" s="34"/>
      <c r="E28" s="34"/>
      <c r="F28" s="34"/>
      <c r="G28" s="34"/>
      <c r="H28" s="34"/>
      <c r="I28" s="34"/>
      <c r="J28" s="34"/>
      <c r="K28" s="34"/>
      <c r="L28" s="44"/>
      <c r="S28" s="34"/>
      <c r="T28" s="34"/>
      <c r="U28" s="34"/>
      <c r="V28" s="34"/>
      <c r="W28" s="34"/>
      <c r="X28" s="34"/>
      <c r="Y28" s="34"/>
      <c r="Z28" s="34"/>
      <c r="AA28" s="34"/>
      <c r="AB28" s="34"/>
      <c r="AC28" s="34"/>
      <c r="AD28" s="34"/>
      <c r="AE28" s="34"/>
    </row>
    <row r="29" spans="1:31" s="2" customFormat="1" ht="6.95" customHeight="1">
      <c r="A29" s="34"/>
      <c r="B29" s="35"/>
      <c r="C29" s="34"/>
      <c r="D29" s="68"/>
      <c r="E29" s="68"/>
      <c r="F29" s="68"/>
      <c r="G29" s="68"/>
      <c r="H29" s="68"/>
      <c r="I29" s="68"/>
      <c r="J29" s="68"/>
      <c r="K29" s="68"/>
      <c r="L29" s="44"/>
      <c r="S29" s="34"/>
      <c r="T29" s="34"/>
      <c r="U29" s="34"/>
      <c r="V29" s="34"/>
      <c r="W29" s="34"/>
      <c r="X29" s="34"/>
      <c r="Y29" s="34"/>
      <c r="Z29" s="34"/>
      <c r="AA29" s="34"/>
      <c r="AB29" s="34"/>
      <c r="AC29" s="34"/>
      <c r="AD29" s="34"/>
      <c r="AE29" s="34"/>
    </row>
    <row r="30" spans="1:31" s="2" customFormat="1" ht="25.35" customHeight="1">
      <c r="A30" s="34"/>
      <c r="B30" s="35"/>
      <c r="C30" s="34"/>
      <c r="D30" s="104" t="s">
        <v>32</v>
      </c>
      <c r="E30" s="34"/>
      <c r="F30" s="34"/>
      <c r="G30" s="34"/>
      <c r="H30" s="34"/>
      <c r="I30" s="34"/>
      <c r="J30" s="73">
        <f>ROUND(J120, 2)</f>
        <v>675220</v>
      </c>
      <c r="K30" s="34"/>
      <c r="L30" s="44"/>
      <c r="S30" s="34"/>
      <c r="T30" s="34"/>
      <c r="U30" s="34"/>
      <c r="V30" s="34"/>
      <c r="W30" s="34"/>
      <c r="X30" s="34"/>
      <c r="Y30" s="34"/>
      <c r="Z30" s="34"/>
      <c r="AA30" s="34"/>
      <c r="AB30" s="34"/>
      <c r="AC30" s="34"/>
      <c r="AD30" s="34"/>
      <c r="AE30" s="34"/>
    </row>
    <row r="31" spans="1:31" s="2" customFormat="1" ht="6.95" customHeight="1">
      <c r="A31" s="34"/>
      <c r="B31" s="35"/>
      <c r="C31" s="34"/>
      <c r="D31" s="68"/>
      <c r="E31" s="68"/>
      <c r="F31" s="68"/>
      <c r="G31" s="68"/>
      <c r="H31" s="68"/>
      <c r="I31" s="68"/>
      <c r="J31" s="68"/>
      <c r="K31" s="68"/>
      <c r="L31" s="44"/>
      <c r="S31" s="34"/>
      <c r="T31" s="34"/>
      <c r="U31" s="34"/>
      <c r="V31" s="34"/>
      <c r="W31" s="34"/>
      <c r="X31" s="34"/>
      <c r="Y31" s="34"/>
      <c r="Z31" s="34"/>
      <c r="AA31" s="34"/>
      <c r="AB31" s="34"/>
      <c r="AC31" s="34"/>
      <c r="AD31" s="34"/>
      <c r="AE31" s="34"/>
    </row>
    <row r="32" spans="1:31" s="2" customFormat="1" ht="14.45" customHeight="1">
      <c r="A32" s="34"/>
      <c r="B32" s="35"/>
      <c r="C32" s="34"/>
      <c r="D32" s="34"/>
      <c r="E32" s="34"/>
      <c r="F32" s="38" t="s">
        <v>34</v>
      </c>
      <c r="G32" s="34"/>
      <c r="H32" s="34"/>
      <c r="I32" s="38" t="s">
        <v>33</v>
      </c>
      <c r="J32" s="38" t="s">
        <v>35</v>
      </c>
      <c r="K32" s="34"/>
      <c r="L32" s="44"/>
      <c r="S32" s="34"/>
      <c r="T32" s="34"/>
      <c r="U32" s="34"/>
      <c r="V32" s="34"/>
      <c r="W32" s="34"/>
      <c r="X32" s="34"/>
      <c r="Y32" s="34"/>
      <c r="Z32" s="34"/>
      <c r="AA32" s="34"/>
      <c r="AB32" s="34"/>
      <c r="AC32" s="34"/>
      <c r="AD32" s="34"/>
      <c r="AE32" s="34"/>
    </row>
    <row r="33" spans="1:31" s="2" customFormat="1" ht="14.45" customHeight="1">
      <c r="A33" s="34"/>
      <c r="B33" s="35"/>
      <c r="C33" s="34"/>
      <c r="D33" s="105" t="s">
        <v>36</v>
      </c>
      <c r="E33" s="29" t="s">
        <v>37</v>
      </c>
      <c r="F33" s="106">
        <f>ROUND((SUM(BE120:BE332)),  2)</f>
        <v>675220</v>
      </c>
      <c r="G33" s="34"/>
      <c r="H33" s="34"/>
      <c r="I33" s="107">
        <v>0.21</v>
      </c>
      <c r="J33" s="106">
        <f>ROUND(((SUM(BE120:BE332))*I33),  2)</f>
        <v>141796.20000000001</v>
      </c>
      <c r="K33" s="34"/>
      <c r="L33" s="44"/>
      <c r="S33" s="34"/>
      <c r="T33" s="34"/>
      <c r="U33" s="34"/>
      <c r="V33" s="34"/>
      <c r="W33" s="34"/>
      <c r="X33" s="34"/>
      <c r="Y33" s="34"/>
      <c r="Z33" s="34"/>
      <c r="AA33" s="34"/>
      <c r="AB33" s="34"/>
      <c r="AC33" s="34"/>
      <c r="AD33" s="34"/>
      <c r="AE33" s="34"/>
    </row>
    <row r="34" spans="1:31" s="2" customFormat="1" ht="14.45" customHeight="1">
      <c r="A34" s="34"/>
      <c r="B34" s="35"/>
      <c r="C34" s="34"/>
      <c r="D34" s="34"/>
      <c r="E34" s="29" t="s">
        <v>38</v>
      </c>
      <c r="F34" s="106">
        <f>ROUND((SUM(BF120:BF332)),  2)</f>
        <v>0</v>
      </c>
      <c r="G34" s="34"/>
      <c r="H34" s="34"/>
      <c r="I34" s="107">
        <v>0.15</v>
      </c>
      <c r="J34" s="106">
        <f>ROUND(((SUM(BF120:BF332))*I34),  2)</f>
        <v>0</v>
      </c>
      <c r="K34" s="34"/>
      <c r="L34" s="44"/>
      <c r="S34" s="34"/>
      <c r="T34" s="34"/>
      <c r="U34" s="34"/>
      <c r="V34" s="34"/>
      <c r="W34" s="34"/>
      <c r="X34" s="34"/>
      <c r="Y34" s="34"/>
      <c r="Z34" s="34"/>
      <c r="AA34" s="34"/>
      <c r="AB34" s="34"/>
      <c r="AC34" s="34"/>
      <c r="AD34" s="34"/>
      <c r="AE34" s="34"/>
    </row>
    <row r="35" spans="1:31" s="2" customFormat="1" ht="14.45" hidden="1" customHeight="1">
      <c r="A35" s="34"/>
      <c r="B35" s="35"/>
      <c r="C35" s="34"/>
      <c r="D35" s="34"/>
      <c r="E35" s="29" t="s">
        <v>39</v>
      </c>
      <c r="F35" s="106">
        <f>ROUND((SUM(BG120:BG332)),  2)</f>
        <v>0</v>
      </c>
      <c r="G35" s="34"/>
      <c r="H35" s="34"/>
      <c r="I35" s="107">
        <v>0.21</v>
      </c>
      <c r="J35" s="106">
        <f>0</f>
        <v>0</v>
      </c>
      <c r="K35" s="34"/>
      <c r="L35" s="44"/>
      <c r="S35" s="34"/>
      <c r="T35" s="34"/>
      <c r="U35" s="34"/>
      <c r="V35" s="34"/>
      <c r="W35" s="34"/>
      <c r="X35" s="34"/>
      <c r="Y35" s="34"/>
      <c r="Z35" s="34"/>
      <c r="AA35" s="34"/>
      <c r="AB35" s="34"/>
      <c r="AC35" s="34"/>
      <c r="AD35" s="34"/>
      <c r="AE35" s="34"/>
    </row>
    <row r="36" spans="1:31" s="2" customFormat="1" ht="14.45" hidden="1" customHeight="1">
      <c r="A36" s="34"/>
      <c r="B36" s="35"/>
      <c r="C36" s="34"/>
      <c r="D36" s="34"/>
      <c r="E36" s="29" t="s">
        <v>40</v>
      </c>
      <c r="F36" s="106">
        <f>ROUND((SUM(BH120:BH332)),  2)</f>
        <v>0</v>
      </c>
      <c r="G36" s="34"/>
      <c r="H36" s="34"/>
      <c r="I36" s="107">
        <v>0.15</v>
      </c>
      <c r="J36" s="106">
        <f>0</f>
        <v>0</v>
      </c>
      <c r="K36" s="34"/>
      <c r="L36" s="44"/>
      <c r="S36" s="34"/>
      <c r="T36" s="34"/>
      <c r="U36" s="34"/>
      <c r="V36" s="34"/>
      <c r="W36" s="34"/>
      <c r="X36" s="34"/>
      <c r="Y36" s="34"/>
      <c r="Z36" s="34"/>
      <c r="AA36" s="34"/>
      <c r="AB36" s="34"/>
      <c r="AC36" s="34"/>
      <c r="AD36" s="34"/>
      <c r="AE36" s="34"/>
    </row>
    <row r="37" spans="1:31" s="2" customFormat="1" ht="14.45" hidden="1" customHeight="1">
      <c r="A37" s="34"/>
      <c r="B37" s="35"/>
      <c r="C37" s="34"/>
      <c r="D37" s="34"/>
      <c r="E37" s="29" t="s">
        <v>41</v>
      </c>
      <c r="F37" s="106">
        <f>ROUND((SUM(BI120:BI332)),  2)</f>
        <v>0</v>
      </c>
      <c r="G37" s="34"/>
      <c r="H37" s="34"/>
      <c r="I37" s="107">
        <v>0</v>
      </c>
      <c r="J37" s="106">
        <f>0</f>
        <v>0</v>
      </c>
      <c r="K37" s="34"/>
      <c r="L37" s="44"/>
      <c r="S37" s="34"/>
      <c r="T37" s="34"/>
      <c r="U37" s="34"/>
      <c r="V37" s="34"/>
      <c r="W37" s="34"/>
      <c r="X37" s="34"/>
      <c r="Y37" s="34"/>
      <c r="Z37" s="34"/>
      <c r="AA37" s="34"/>
      <c r="AB37" s="34"/>
      <c r="AC37" s="34"/>
      <c r="AD37" s="34"/>
      <c r="AE37" s="34"/>
    </row>
    <row r="38" spans="1:31" s="2" customFormat="1" ht="6.95" customHeight="1">
      <c r="A38" s="34"/>
      <c r="B38" s="35"/>
      <c r="C38" s="34"/>
      <c r="D38" s="34"/>
      <c r="E38" s="34"/>
      <c r="F38" s="34"/>
      <c r="G38" s="34"/>
      <c r="H38" s="34"/>
      <c r="I38" s="34"/>
      <c r="J38" s="34"/>
      <c r="K38" s="34"/>
      <c r="L38" s="44"/>
      <c r="S38" s="34"/>
      <c r="T38" s="34"/>
      <c r="U38" s="34"/>
      <c r="V38" s="34"/>
      <c r="W38" s="34"/>
      <c r="X38" s="34"/>
      <c r="Y38" s="34"/>
      <c r="Z38" s="34"/>
      <c r="AA38" s="34"/>
      <c r="AB38" s="34"/>
      <c r="AC38" s="34"/>
      <c r="AD38" s="34"/>
      <c r="AE38" s="34"/>
    </row>
    <row r="39" spans="1:31" s="2" customFormat="1" ht="25.35" customHeight="1">
      <c r="A39" s="34"/>
      <c r="B39" s="35"/>
      <c r="C39" s="108"/>
      <c r="D39" s="109" t="s">
        <v>42</v>
      </c>
      <c r="E39" s="62"/>
      <c r="F39" s="62"/>
      <c r="G39" s="110" t="s">
        <v>43</v>
      </c>
      <c r="H39" s="111" t="s">
        <v>44</v>
      </c>
      <c r="I39" s="62"/>
      <c r="J39" s="112">
        <f>SUM(J30:J37)</f>
        <v>817016.2</v>
      </c>
      <c r="K39" s="113"/>
      <c r="L39" s="44"/>
      <c r="S39" s="34"/>
      <c r="T39" s="34"/>
      <c r="U39" s="34"/>
      <c r="V39" s="34"/>
      <c r="W39" s="34"/>
      <c r="X39" s="34"/>
      <c r="Y39" s="34"/>
      <c r="Z39" s="34"/>
      <c r="AA39" s="34"/>
      <c r="AB39" s="34"/>
      <c r="AC39" s="34"/>
      <c r="AD39" s="34"/>
      <c r="AE39" s="34"/>
    </row>
    <row r="40" spans="1:31" s="2" customFormat="1" ht="14.45" customHeight="1">
      <c r="A40" s="34"/>
      <c r="B40" s="35"/>
      <c r="C40" s="34"/>
      <c r="D40" s="34"/>
      <c r="E40" s="34"/>
      <c r="F40" s="34"/>
      <c r="G40" s="34"/>
      <c r="H40" s="34"/>
      <c r="I40" s="34"/>
      <c r="J40" s="34"/>
      <c r="K40" s="34"/>
      <c r="L40" s="44"/>
      <c r="S40" s="34"/>
      <c r="T40" s="34"/>
      <c r="U40" s="34"/>
      <c r="V40" s="34"/>
      <c r="W40" s="34"/>
      <c r="X40" s="34"/>
      <c r="Y40" s="34"/>
      <c r="Z40" s="34"/>
      <c r="AA40" s="34"/>
      <c r="AB40" s="34"/>
      <c r="AC40" s="34"/>
      <c r="AD40" s="34"/>
      <c r="AE40" s="34"/>
    </row>
    <row r="41" spans="1:31" s="1" customFormat="1" ht="14.45" customHeight="1">
      <c r="B41" s="22"/>
      <c r="L41" s="22"/>
    </row>
    <row r="42" spans="1:31" s="1" customFormat="1" ht="14.45" customHeight="1">
      <c r="B42" s="22"/>
      <c r="L42" s="22"/>
    </row>
    <row r="43" spans="1:31" s="1" customFormat="1" ht="14.45" customHeight="1">
      <c r="B43" s="22"/>
      <c r="L43" s="22"/>
    </row>
    <row r="44" spans="1:31" s="1" customFormat="1" ht="14.45" customHeight="1">
      <c r="B44" s="22"/>
      <c r="L44" s="22"/>
    </row>
    <row r="45" spans="1:31" s="1" customFormat="1" ht="14.45" customHeight="1">
      <c r="B45" s="22"/>
      <c r="L45" s="22"/>
    </row>
    <row r="46" spans="1:31" s="1" customFormat="1" ht="14.45" customHeight="1">
      <c r="B46" s="22"/>
      <c r="L46" s="22"/>
    </row>
    <row r="47" spans="1:31" s="1" customFormat="1" ht="14.45" customHeight="1">
      <c r="B47" s="22"/>
      <c r="L47" s="22"/>
    </row>
    <row r="48" spans="1:31" s="1" customFormat="1" ht="14.45" customHeight="1">
      <c r="B48" s="22"/>
      <c r="L48" s="22"/>
    </row>
    <row r="49" spans="1:31" s="1" customFormat="1" ht="14.45" customHeight="1">
      <c r="B49" s="22"/>
      <c r="L49" s="22"/>
    </row>
    <row r="50" spans="1:31" s="2" customFormat="1" ht="14.45" customHeight="1">
      <c r="B50" s="44"/>
      <c r="D50" s="45" t="s">
        <v>45</v>
      </c>
      <c r="E50" s="46"/>
      <c r="F50" s="46"/>
      <c r="G50" s="45" t="s">
        <v>46</v>
      </c>
      <c r="H50" s="46"/>
      <c r="I50" s="46"/>
      <c r="J50" s="46"/>
      <c r="K50" s="46"/>
      <c r="L50" s="44"/>
    </row>
    <row r="51" spans="1:31">
      <c r="B51" s="22"/>
      <c r="L51" s="22"/>
    </row>
    <row r="52" spans="1:31">
      <c r="B52" s="22"/>
      <c r="L52" s="22"/>
    </row>
    <row r="53" spans="1:31">
      <c r="B53" s="22"/>
      <c r="L53" s="22"/>
    </row>
    <row r="54" spans="1:31">
      <c r="B54" s="22"/>
      <c r="L54" s="22"/>
    </row>
    <row r="55" spans="1:31">
      <c r="B55" s="22"/>
      <c r="L55" s="22"/>
    </row>
    <row r="56" spans="1:31">
      <c r="B56" s="22"/>
      <c r="L56" s="22"/>
    </row>
    <row r="57" spans="1:31">
      <c r="B57" s="22"/>
      <c r="L57" s="22"/>
    </row>
    <row r="58" spans="1:31">
      <c r="B58" s="22"/>
      <c r="L58" s="22"/>
    </row>
    <row r="59" spans="1:31">
      <c r="B59" s="22"/>
      <c r="L59" s="22"/>
    </row>
    <row r="60" spans="1:31">
      <c r="B60" s="22"/>
      <c r="L60" s="22"/>
    </row>
    <row r="61" spans="1:31" s="2" customFormat="1" ht="12.75">
      <c r="A61" s="34"/>
      <c r="B61" s="35"/>
      <c r="C61" s="34"/>
      <c r="D61" s="47" t="s">
        <v>47</v>
      </c>
      <c r="E61" s="37"/>
      <c r="F61" s="114" t="s">
        <v>48</v>
      </c>
      <c r="G61" s="47" t="s">
        <v>47</v>
      </c>
      <c r="H61" s="37"/>
      <c r="I61" s="37"/>
      <c r="J61" s="115" t="s">
        <v>48</v>
      </c>
      <c r="K61" s="37"/>
      <c r="L61" s="44"/>
      <c r="S61" s="34"/>
      <c r="T61" s="34"/>
      <c r="U61" s="34"/>
      <c r="V61" s="34"/>
      <c r="W61" s="34"/>
      <c r="X61" s="34"/>
      <c r="Y61" s="34"/>
      <c r="Z61" s="34"/>
      <c r="AA61" s="34"/>
      <c r="AB61" s="34"/>
      <c r="AC61" s="34"/>
      <c r="AD61" s="34"/>
      <c r="AE61" s="34"/>
    </row>
    <row r="62" spans="1:31">
      <c r="B62" s="22"/>
      <c r="L62" s="22"/>
    </row>
    <row r="63" spans="1:31">
      <c r="B63" s="22"/>
      <c r="L63" s="22"/>
    </row>
    <row r="64" spans="1:31">
      <c r="B64" s="22"/>
      <c r="L64" s="22"/>
    </row>
    <row r="65" spans="1:31" s="2" customFormat="1" ht="12.75">
      <c r="A65" s="34"/>
      <c r="B65" s="35"/>
      <c r="C65" s="34"/>
      <c r="D65" s="45" t="s">
        <v>49</v>
      </c>
      <c r="E65" s="48"/>
      <c r="F65" s="48"/>
      <c r="G65" s="45" t="s">
        <v>50</v>
      </c>
      <c r="H65" s="48"/>
      <c r="I65" s="48"/>
      <c r="J65" s="48"/>
      <c r="K65" s="48"/>
      <c r="L65" s="44"/>
      <c r="S65" s="34"/>
      <c r="T65" s="34"/>
      <c r="U65" s="34"/>
      <c r="V65" s="34"/>
      <c r="W65" s="34"/>
      <c r="X65" s="34"/>
      <c r="Y65" s="34"/>
      <c r="Z65" s="34"/>
      <c r="AA65" s="34"/>
      <c r="AB65" s="34"/>
      <c r="AC65" s="34"/>
      <c r="AD65" s="34"/>
      <c r="AE65" s="34"/>
    </row>
    <row r="66" spans="1:31">
      <c r="B66" s="22"/>
      <c r="L66" s="22"/>
    </row>
    <row r="67" spans="1:31">
      <c r="B67" s="22"/>
      <c r="L67" s="22"/>
    </row>
    <row r="68" spans="1:31">
      <c r="B68" s="22"/>
      <c r="L68" s="22"/>
    </row>
    <row r="69" spans="1:31">
      <c r="B69" s="22"/>
      <c r="L69" s="22"/>
    </row>
    <row r="70" spans="1:31">
      <c r="B70" s="22"/>
      <c r="L70" s="22"/>
    </row>
    <row r="71" spans="1:31">
      <c r="B71" s="22"/>
      <c r="L71" s="22"/>
    </row>
    <row r="72" spans="1:31">
      <c r="B72" s="22"/>
      <c r="L72" s="22"/>
    </row>
    <row r="73" spans="1:31">
      <c r="B73" s="22"/>
      <c r="L73" s="22"/>
    </row>
    <row r="74" spans="1:31">
      <c r="B74" s="22"/>
      <c r="L74" s="22"/>
    </row>
    <row r="75" spans="1:31">
      <c r="B75" s="22"/>
      <c r="L75" s="22"/>
    </row>
    <row r="76" spans="1:31" s="2" customFormat="1" ht="12.75">
      <c r="A76" s="34"/>
      <c r="B76" s="35"/>
      <c r="C76" s="34"/>
      <c r="D76" s="47" t="s">
        <v>47</v>
      </c>
      <c r="E76" s="37"/>
      <c r="F76" s="114" t="s">
        <v>48</v>
      </c>
      <c r="G76" s="47" t="s">
        <v>47</v>
      </c>
      <c r="H76" s="37"/>
      <c r="I76" s="37"/>
      <c r="J76" s="115" t="s">
        <v>48</v>
      </c>
      <c r="K76" s="37"/>
      <c r="L76" s="44"/>
      <c r="S76" s="34"/>
      <c r="T76" s="34"/>
      <c r="U76" s="34"/>
      <c r="V76" s="34"/>
      <c r="W76" s="34"/>
      <c r="X76" s="34"/>
      <c r="Y76" s="34"/>
      <c r="Z76" s="34"/>
      <c r="AA76" s="34"/>
      <c r="AB76" s="34"/>
      <c r="AC76" s="34"/>
      <c r="AD76" s="34"/>
      <c r="AE76" s="34"/>
    </row>
    <row r="77" spans="1:31" s="2" customFormat="1" ht="14.45" customHeight="1">
      <c r="A77" s="34"/>
      <c r="B77" s="49"/>
      <c r="C77" s="50"/>
      <c r="D77" s="50"/>
      <c r="E77" s="50"/>
      <c r="F77" s="50"/>
      <c r="G77" s="50"/>
      <c r="H77" s="50"/>
      <c r="I77" s="50"/>
      <c r="J77" s="50"/>
      <c r="K77" s="50"/>
      <c r="L77" s="44"/>
      <c r="S77" s="34"/>
      <c r="T77" s="34"/>
      <c r="U77" s="34"/>
      <c r="V77" s="34"/>
      <c r="W77" s="34"/>
      <c r="X77" s="34"/>
      <c r="Y77" s="34"/>
      <c r="Z77" s="34"/>
      <c r="AA77" s="34"/>
      <c r="AB77" s="34"/>
      <c r="AC77" s="34"/>
      <c r="AD77" s="34"/>
      <c r="AE77" s="34"/>
    </row>
    <row r="81" spans="1:47" s="2" customFormat="1" ht="6.95" customHeight="1">
      <c r="A81" s="34"/>
      <c r="B81" s="51"/>
      <c r="C81" s="52"/>
      <c r="D81" s="52"/>
      <c r="E81" s="52"/>
      <c r="F81" s="52"/>
      <c r="G81" s="52"/>
      <c r="H81" s="52"/>
      <c r="I81" s="52"/>
      <c r="J81" s="52"/>
      <c r="K81" s="52"/>
      <c r="L81" s="44"/>
      <c r="S81" s="34"/>
      <c r="T81" s="34"/>
      <c r="U81" s="34"/>
      <c r="V81" s="34"/>
      <c r="W81" s="34"/>
      <c r="X81" s="34"/>
      <c r="Y81" s="34"/>
      <c r="Z81" s="34"/>
      <c r="AA81" s="34"/>
      <c r="AB81" s="34"/>
      <c r="AC81" s="34"/>
      <c r="AD81" s="34"/>
      <c r="AE81" s="34"/>
    </row>
    <row r="82" spans="1:47" s="2" customFormat="1" ht="24.95" customHeight="1">
      <c r="A82" s="34"/>
      <c r="B82" s="35"/>
      <c r="C82" s="23" t="s">
        <v>129</v>
      </c>
      <c r="D82" s="34"/>
      <c r="E82" s="34"/>
      <c r="F82" s="34"/>
      <c r="G82" s="34"/>
      <c r="H82" s="34"/>
      <c r="I82" s="34"/>
      <c r="J82" s="34"/>
      <c r="K82" s="34"/>
      <c r="L82" s="44"/>
      <c r="S82" s="34"/>
      <c r="T82" s="34"/>
      <c r="U82" s="34"/>
      <c r="V82" s="34"/>
      <c r="W82" s="34"/>
      <c r="X82" s="34"/>
      <c r="Y82" s="34"/>
      <c r="Z82" s="34"/>
      <c r="AA82" s="34"/>
      <c r="AB82" s="34"/>
      <c r="AC82" s="34"/>
      <c r="AD82" s="34"/>
      <c r="AE82" s="34"/>
    </row>
    <row r="83" spans="1:47" s="2" customFormat="1" ht="6.95" customHeight="1">
      <c r="A83" s="34"/>
      <c r="B83" s="35"/>
      <c r="C83" s="34"/>
      <c r="D83" s="34"/>
      <c r="E83" s="34"/>
      <c r="F83" s="34"/>
      <c r="G83" s="34"/>
      <c r="H83" s="34"/>
      <c r="I83" s="34"/>
      <c r="J83" s="34"/>
      <c r="K83" s="34"/>
      <c r="L83" s="44"/>
      <c r="S83" s="34"/>
      <c r="T83" s="34"/>
      <c r="U83" s="34"/>
      <c r="V83" s="34"/>
      <c r="W83" s="34"/>
      <c r="X83" s="34"/>
      <c r="Y83" s="34"/>
      <c r="Z83" s="34"/>
      <c r="AA83" s="34"/>
      <c r="AB83" s="34"/>
      <c r="AC83" s="34"/>
      <c r="AD83" s="34"/>
      <c r="AE83" s="34"/>
    </row>
    <row r="84" spans="1:47" s="2" customFormat="1" ht="12" customHeight="1">
      <c r="A84" s="34"/>
      <c r="B84" s="35"/>
      <c r="C84" s="29" t="s">
        <v>16</v>
      </c>
      <c r="D84" s="34"/>
      <c r="E84" s="34"/>
      <c r="F84" s="34"/>
      <c r="G84" s="34"/>
      <c r="H84" s="34"/>
      <c r="I84" s="34"/>
      <c r="J84" s="34"/>
      <c r="K84" s="34"/>
      <c r="L84" s="44"/>
      <c r="S84" s="34"/>
      <c r="T84" s="34"/>
      <c r="U84" s="34"/>
      <c r="V84" s="34"/>
      <c r="W84" s="34"/>
      <c r="X84" s="34"/>
      <c r="Y84" s="34"/>
      <c r="Z84" s="34"/>
      <c r="AA84" s="34"/>
      <c r="AB84" s="34"/>
      <c r="AC84" s="34"/>
      <c r="AD84" s="34"/>
      <c r="AE84" s="34"/>
    </row>
    <row r="85" spans="1:47" s="2" customFormat="1" ht="16.5" customHeight="1">
      <c r="A85" s="34"/>
      <c r="B85" s="35"/>
      <c r="C85" s="34"/>
      <c r="D85" s="34"/>
      <c r="E85" s="289" t="str">
        <f>E7</f>
        <v>Oprava kolejí výhybek a nástupišť v žst. Strážnice</v>
      </c>
      <c r="F85" s="290"/>
      <c r="G85" s="290"/>
      <c r="H85" s="290"/>
      <c r="I85" s="34"/>
      <c r="J85" s="34"/>
      <c r="K85" s="34"/>
      <c r="L85" s="44"/>
      <c r="S85" s="34"/>
      <c r="T85" s="34"/>
      <c r="U85" s="34"/>
      <c r="V85" s="34"/>
      <c r="W85" s="34"/>
      <c r="X85" s="34"/>
      <c r="Y85" s="34"/>
      <c r="Z85" s="34"/>
      <c r="AA85" s="34"/>
      <c r="AB85" s="34"/>
      <c r="AC85" s="34"/>
      <c r="AD85" s="34"/>
      <c r="AE85" s="34"/>
    </row>
    <row r="86" spans="1:47" s="2" customFormat="1" ht="12" customHeight="1">
      <c r="A86" s="34"/>
      <c r="B86" s="35"/>
      <c r="C86" s="29" t="s">
        <v>127</v>
      </c>
      <c r="D86" s="34"/>
      <c r="E86" s="34"/>
      <c r="F86" s="34"/>
      <c r="G86" s="34"/>
      <c r="H86" s="34"/>
      <c r="I86" s="34"/>
      <c r="J86" s="34"/>
      <c r="K86" s="34"/>
      <c r="L86" s="44"/>
      <c r="S86" s="34"/>
      <c r="T86" s="34"/>
      <c r="U86" s="34"/>
      <c r="V86" s="34"/>
      <c r="W86" s="34"/>
      <c r="X86" s="34"/>
      <c r="Y86" s="34"/>
      <c r="Z86" s="34"/>
      <c r="AA86" s="34"/>
      <c r="AB86" s="34"/>
      <c r="AC86" s="34"/>
      <c r="AD86" s="34"/>
      <c r="AE86" s="34"/>
    </row>
    <row r="87" spans="1:47" s="2" customFormat="1" ht="16.5" customHeight="1">
      <c r="A87" s="34"/>
      <c r="B87" s="35"/>
      <c r="C87" s="34"/>
      <c r="D87" s="34"/>
      <c r="E87" s="285" t="str">
        <f>E9</f>
        <v>SO 302 - Železniční přejezd v km 8,258</v>
      </c>
      <c r="F87" s="288"/>
      <c r="G87" s="288"/>
      <c r="H87" s="288"/>
      <c r="I87" s="34"/>
      <c r="J87" s="34"/>
      <c r="K87" s="34"/>
      <c r="L87" s="44"/>
      <c r="S87" s="34"/>
      <c r="T87" s="34"/>
      <c r="U87" s="34"/>
      <c r="V87" s="34"/>
      <c r="W87" s="34"/>
      <c r="X87" s="34"/>
      <c r="Y87" s="34"/>
      <c r="Z87" s="34"/>
      <c r="AA87" s="34"/>
      <c r="AB87" s="34"/>
      <c r="AC87" s="34"/>
      <c r="AD87" s="34"/>
      <c r="AE87" s="34"/>
    </row>
    <row r="88" spans="1:47" s="2" customFormat="1" ht="6.95" customHeight="1">
      <c r="A88" s="34"/>
      <c r="B88" s="35"/>
      <c r="C88" s="34"/>
      <c r="D88" s="34"/>
      <c r="E88" s="34"/>
      <c r="F88" s="34"/>
      <c r="G88" s="34"/>
      <c r="H88" s="34"/>
      <c r="I88" s="34"/>
      <c r="J88" s="34"/>
      <c r="K88" s="34"/>
      <c r="L88" s="44"/>
      <c r="S88" s="34"/>
      <c r="T88" s="34"/>
      <c r="U88" s="34"/>
      <c r="V88" s="34"/>
      <c r="W88" s="34"/>
      <c r="X88" s="34"/>
      <c r="Y88" s="34"/>
      <c r="Z88" s="34"/>
      <c r="AA88" s="34"/>
      <c r="AB88" s="34"/>
      <c r="AC88" s="34"/>
      <c r="AD88" s="34"/>
      <c r="AE88" s="34"/>
    </row>
    <row r="89" spans="1:47" s="2" customFormat="1" ht="12" customHeight="1">
      <c r="A89" s="34"/>
      <c r="B89" s="35"/>
      <c r="C89" s="29" t="s">
        <v>20</v>
      </c>
      <c r="D89" s="34"/>
      <c r="E89" s="34"/>
      <c r="F89" s="27" t="str">
        <f>F12</f>
        <v xml:space="preserve"> </v>
      </c>
      <c r="G89" s="34"/>
      <c r="H89" s="34"/>
      <c r="I89" s="29" t="s">
        <v>22</v>
      </c>
      <c r="J89" s="57">
        <f>IF(J12="","",J12)</f>
        <v>45072</v>
      </c>
      <c r="K89" s="34"/>
      <c r="L89" s="44"/>
      <c r="S89" s="34"/>
      <c r="T89" s="34"/>
      <c r="U89" s="34"/>
      <c r="V89" s="34"/>
      <c r="W89" s="34"/>
      <c r="X89" s="34"/>
      <c r="Y89" s="34"/>
      <c r="Z89" s="34"/>
      <c r="AA89" s="34"/>
      <c r="AB89" s="34"/>
      <c r="AC89" s="34"/>
      <c r="AD89" s="34"/>
      <c r="AE89" s="34"/>
    </row>
    <row r="90" spans="1:47" s="2" customFormat="1" ht="6.95" customHeight="1">
      <c r="A90" s="34"/>
      <c r="B90" s="35"/>
      <c r="C90" s="34"/>
      <c r="D90" s="34"/>
      <c r="E90" s="34"/>
      <c r="F90" s="34"/>
      <c r="G90" s="34"/>
      <c r="H90" s="34"/>
      <c r="I90" s="34"/>
      <c r="J90" s="34"/>
      <c r="K90" s="34"/>
      <c r="L90" s="44"/>
      <c r="S90" s="34"/>
      <c r="T90" s="34"/>
      <c r="U90" s="34"/>
      <c r="V90" s="34"/>
      <c r="W90" s="34"/>
      <c r="X90" s="34"/>
      <c r="Y90" s="34"/>
      <c r="Z90" s="34"/>
      <c r="AA90" s="34"/>
      <c r="AB90" s="34"/>
      <c r="AC90" s="34"/>
      <c r="AD90" s="34"/>
      <c r="AE90" s="34"/>
    </row>
    <row r="91" spans="1:47" s="2" customFormat="1" ht="15.2" customHeight="1">
      <c r="A91" s="34"/>
      <c r="B91" s="35"/>
      <c r="C91" s="29" t="s">
        <v>23</v>
      </c>
      <c r="D91" s="34"/>
      <c r="E91" s="34"/>
      <c r="F91" s="27" t="str">
        <f>E15</f>
        <v xml:space="preserve"> </v>
      </c>
      <c r="G91" s="34"/>
      <c r="H91" s="34"/>
      <c r="I91" s="29" t="s">
        <v>28</v>
      </c>
      <c r="J91" s="32" t="str">
        <f>E21</f>
        <v xml:space="preserve"> </v>
      </c>
      <c r="K91" s="34"/>
      <c r="L91" s="44"/>
      <c r="S91" s="34"/>
      <c r="T91" s="34"/>
      <c r="U91" s="34"/>
      <c r="V91" s="34"/>
      <c r="W91" s="34"/>
      <c r="X91" s="34"/>
      <c r="Y91" s="34"/>
      <c r="Z91" s="34"/>
      <c r="AA91" s="34"/>
      <c r="AB91" s="34"/>
      <c r="AC91" s="34"/>
      <c r="AD91" s="34"/>
      <c r="AE91" s="34"/>
    </row>
    <row r="92" spans="1:47" s="2" customFormat="1" ht="15.2" customHeight="1">
      <c r="A92" s="34"/>
      <c r="B92" s="35"/>
      <c r="C92" s="29" t="s">
        <v>26</v>
      </c>
      <c r="D92" s="34"/>
      <c r="E92" s="34"/>
      <c r="F92" s="27" t="str">
        <f>IF(E18="","",E18)</f>
        <v>Vyplň údaj</v>
      </c>
      <c r="G92" s="34"/>
      <c r="H92" s="34"/>
      <c r="I92" s="29" t="s">
        <v>30</v>
      </c>
      <c r="J92" s="32" t="str">
        <f>E24</f>
        <v xml:space="preserve"> </v>
      </c>
      <c r="K92" s="34"/>
      <c r="L92" s="44"/>
      <c r="S92" s="34"/>
      <c r="T92" s="34"/>
      <c r="U92" s="34"/>
      <c r="V92" s="34"/>
      <c r="W92" s="34"/>
      <c r="X92" s="34"/>
      <c r="Y92" s="34"/>
      <c r="Z92" s="34"/>
      <c r="AA92" s="34"/>
      <c r="AB92" s="34"/>
      <c r="AC92" s="34"/>
      <c r="AD92" s="34"/>
      <c r="AE92" s="34"/>
    </row>
    <row r="93" spans="1:47" s="2" customFormat="1" ht="10.35" customHeight="1">
      <c r="A93" s="34"/>
      <c r="B93" s="35"/>
      <c r="C93" s="34"/>
      <c r="D93" s="34"/>
      <c r="E93" s="34"/>
      <c r="F93" s="34"/>
      <c r="G93" s="34"/>
      <c r="H93" s="34"/>
      <c r="I93" s="34"/>
      <c r="J93" s="34"/>
      <c r="K93" s="34"/>
      <c r="L93" s="44"/>
      <c r="S93" s="34"/>
      <c r="T93" s="34"/>
      <c r="U93" s="34"/>
      <c r="V93" s="34"/>
      <c r="W93" s="34"/>
      <c r="X93" s="34"/>
      <c r="Y93" s="34"/>
      <c r="Z93" s="34"/>
      <c r="AA93" s="34"/>
      <c r="AB93" s="34"/>
      <c r="AC93" s="34"/>
      <c r="AD93" s="34"/>
      <c r="AE93" s="34"/>
    </row>
    <row r="94" spans="1:47" s="2" customFormat="1" ht="29.25" customHeight="1">
      <c r="A94" s="34"/>
      <c r="B94" s="35"/>
      <c r="C94" s="116" t="s">
        <v>130</v>
      </c>
      <c r="D94" s="108"/>
      <c r="E94" s="108"/>
      <c r="F94" s="108"/>
      <c r="G94" s="108"/>
      <c r="H94" s="108"/>
      <c r="I94" s="108"/>
      <c r="J94" s="117" t="s">
        <v>131</v>
      </c>
      <c r="K94" s="108"/>
      <c r="L94" s="44"/>
      <c r="S94" s="34"/>
      <c r="T94" s="34"/>
      <c r="U94" s="34"/>
      <c r="V94" s="34"/>
      <c r="W94" s="34"/>
      <c r="X94" s="34"/>
      <c r="Y94" s="34"/>
      <c r="Z94" s="34"/>
      <c r="AA94" s="34"/>
      <c r="AB94" s="34"/>
      <c r="AC94" s="34"/>
      <c r="AD94" s="34"/>
      <c r="AE94" s="34"/>
    </row>
    <row r="95" spans="1:47" s="2" customFormat="1" ht="10.35" customHeight="1">
      <c r="A95" s="34"/>
      <c r="B95" s="35"/>
      <c r="C95" s="34"/>
      <c r="D95" s="34"/>
      <c r="E95" s="34"/>
      <c r="F95" s="34"/>
      <c r="G95" s="34"/>
      <c r="H95" s="34"/>
      <c r="I95" s="34"/>
      <c r="J95" s="34"/>
      <c r="K95" s="34"/>
      <c r="L95" s="44"/>
      <c r="S95" s="34"/>
      <c r="T95" s="34"/>
      <c r="U95" s="34"/>
      <c r="V95" s="34"/>
      <c r="W95" s="34"/>
      <c r="X95" s="34"/>
      <c r="Y95" s="34"/>
      <c r="Z95" s="34"/>
      <c r="AA95" s="34"/>
      <c r="AB95" s="34"/>
      <c r="AC95" s="34"/>
      <c r="AD95" s="34"/>
      <c r="AE95" s="34"/>
    </row>
    <row r="96" spans="1:47" s="2" customFormat="1" ht="22.9" customHeight="1">
      <c r="A96" s="34"/>
      <c r="B96" s="35"/>
      <c r="C96" s="118" t="s">
        <v>132</v>
      </c>
      <c r="D96" s="34"/>
      <c r="E96" s="34"/>
      <c r="F96" s="34"/>
      <c r="G96" s="34"/>
      <c r="H96" s="34"/>
      <c r="I96" s="34"/>
      <c r="J96" s="73">
        <f>J120</f>
        <v>675220</v>
      </c>
      <c r="K96" s="34"/>
      <c r="L96" s="44"/>
      <c r="S96" s="34"/>
      <c r="T96" s="34"/>
      <c r="U96" s="34"/>
      <c r="V96" s="34"/>
      <c r="W96" s="34"/>
      <c r="X96" s="34"/>
      <c r="Y96" s="34"/>
      <c r="Z96" s="34"/>
      <c r="AA96" s="34"/>
      <c r="AB96" s="34"/>
      <c r="AC96" s="34"/>
      <c r="AD96" s="34"/>
      <c r="AE96" s="34"/>
      <c r="AU96" s="19" t="s">
        <v>133</v>
      </c>
    </row>
    <row r="97" spans="1:31" s="9" customFormat="1" ht="24.95" customHeight="1">
      <c r="B97" s="119"/>
      <c r="D97" s="120" t="s">
        <v>134</v>
      </c>
      <c r="E97" s="121"/>
      <c r="F97" s="121"/>
      <c r="G97" s="121"/>
      <c r="H97" s="121"/>
      <c r="I97" s="121"/>
      <c r="J97" s="122">
        <f>J121</f>
        <v>675220</v>
      </c>
      <c r="L97" s="119"/>
    </row>
    <row r="98" spans="1:31" s="10" customFormat="1" ht="19.899999999999999" customHeight="1">
      <c r="B98" s="123"/>
      <c r="D98" s="124" t="s">
        <v>135</v>
      </c>
      <c r="E98" s="125"/>
      <c r="F98" s="125"/>
      <c r="G98" s="125"/>
      <c r="H98" s="125"/>
      <c r="I98" s="125"/>
      <c r="J98" s="126">
        <f>J122</f>
        <v>0</v>
      </c>
      <c r="L98" s="123"/>
    </row>
    <row r="99" spans="1:31" s="10" customFormat="1" ht="19.899999999999999" customHeight="1">
      <c r="B99" s="123"/>
      <c r="D99" s="124" t="s">
        <v>877</v>
      </c>
      <c r="E99" s="125"/>
      <c r="F99" s="125"/>
      <c r="G99" s="125"/>
      <c r="H99" s="125"/>
      <c r="I99" s="125"/>
      <c r="J99" s="126">
        <f>J206</f>
        <v>675220</v>
      </c>
      <c r="L99" s="123"/>
    </row>
    <row r="100" spans="1:31" s="9" customFormat="1" ht="24.95" customHeight="1">
      <c r="B100" s="119"/>
      <c r="D100" s="120" t="s">
        <v>136</v>
      </c>
      <c r="E100" s="121"/>
      <c r="F100" s="121"/>
      <c r="G100" s="121"/>
      <c r="H100" s="121"/>
      <c r="I100" s="121"/>
      <c r="J100" s="122">
        <f>J281</f>
        <v>0</v>
      </c>
      <c r="L100" s="119"/>
    </row>
    <row r="101" spans="1:31" s="2" customFormat="1" ht="21.75" customHeight="1">
      <c r="A101" s="34"/>
      <c r="B101" s="35"/>
      <c r="C101" s="34"/>
      <c r="D101" s="34"/>
      <c r="E101" s="34"/>
      <c r="F101" s="34"/>
      <c r="G101" s="34"/>
      <c r="H101" s="34"/>
      <c r="I101" s="34"/>
      <c r="J101" s="34"/>
      <c r="K101" s="34"/>
      <c r="L101" s="44"/>
      <c r="S101" s="34"/>
      <c r="T101" s="34"/>
      <c r="U101" s="34"/>
      <c r="V101" s="34"/>
      <c r="W101" s="34"/>
      <c r="X101" s="34"/>
      <c r="Y101" s="34"/>
      <c r="Z101" s="34"/>
      <c r="AA101" s="34"/>
      <c r="AB101" s="34"/>
      <c r="AC101" s="34"/>
      <c r="AD101" s="34"/>
      <c r="AE101" s="34"/>
    </row>
    <row r="102" spans="1:31" s="2" customFormat="1" ht="6.95" customHeight="1">
      <c r="A102" s="34"/>
      <c r="B102" s="49"/>
      <c r="C102" s="50"/>
      <c r="D102" s="50"/>
      <c r="E102" s="50"/>
      <c r="F102" s="50"/>
      <c r="G102" s="50"/>
      <c r="H102" s="50"/>
      <c r="I102" s="50"/>
      <c r="J102" s="50"/>
      <c r="K102" s="50"/>
      <c r="L102" s="44"/>
      <c r="S102" s="34"/>
      <c r="T102" s="34"/>
      <c r="U102" s="34"/>
      <c r="V102" s="34"/>
      <c r="W102" s="34"/>
      <c r="X102" s="34"/>
      <c r="Y102" s="34"/>
      <c r="Z102" s="34"/>
      <c r="AA102" s="34"/>
      <c r="AB102" s="34"/>
      <c r="AC102" s="34"/>
      <c r="AD102" s="34"/>
      <c r="AE102" s="34"/>
    </row>
    <row r="106" spans="1:31" s="2" customFormat="1" ht="6.95" customHeight="1">
      <c r="A106" s="34"/>
      <c r="B106" s="51"/>
      <c r="C106" s="52"/>
      <c r="D106" s="52"/>
      <c r="E106" s="52"/>
      <c r="F106" s="52"/>
      <c r="G106" s="52"/>
      <c r="H106" s="52"/>
      <c r="I106" s="52"/>
      <c r="J106" s="52"/>
      <c r="K106" s="52"/>
      <c r="L106" s="44"/>
      <c r="S106" s="34"/>
      <c r="T106" s="34"/>
      <c r="U106" s="34"/>
      <c r="V106" s="34"/>
      <c r="W106" s="34"/>
      <c r="X106" s="34"/>
      <c r="Y106" s="34"/>
      <c r="Z106" s="34"/>
      <c r="AA106" s="34"/>
      <c r="AB106" s="34"/>
      <c r="AC106" s="34"/>
      <c r="AD106" s="34"/>
      <c r="AE106" s="34"/>
    </row>
    <row r="107" spans="1:31" s="2" customFormat="1" ht="24.95" customHeight="1">
      <c r="A107" s="34"/>
      <c r="B107" s="35"/>
      <c r="C107" s="23" t="s">
        <v>137</v>
      </c>
      <c r="D107" s="34"/>
      <c r="E107" s="34"/>
      <c r="F107" s="34"/>
      <c r="G107" s="34"/>
      <c r="H107" s="34"/>
      <c r="I107" s="34"/>
      <c r="J107" s="34"/>
      <c r="K107" s="34"/>
      <c r="L107" s="44"/>
      <c r="S107" s="34"/>
      <c r="T107" s="34"/>
      <c r="U107" s="34"/>
      <c r="V107" s="34"/>
      <c r="W107" s="34"/>
      <c r="X107" s="34"/>
      <c r="Y107" s="34"/>
      <c r="Z107" s="34"/>
      <c r="AA107" s="34"/>
      <c r="AB107" s="34"/>
      <c r="AC107" s="34"/>
      <c r="AD107" s="34"/>
      <c r="AE107" s="34"/>
    </row>
    <row r="108" spans="1:31" s="2" customFormat="1" ht="6.95" customHeight="1">
      <c r="A108" s="34"/>
      <c r="B108" s="35"/>
      <c r="C108" s="34"/>
      <c r="D108" s="34"/>
      <c r="E108" s="34"/>
      <c r="F108" s="34"/>
      <c r="G108" s="34"/>
      <c r="H108" s="34"/>
      <c r="I108" s="34"/>
      <c r="J108" s="34"/>
      <c r="K108" s="34"/>
      <c r="L108" s="44"/>
      <c r="S108" s="34"/>
      <c r="T108" s="34"/>
      <c r="U108" s="34"/>
      <c r="V108" s="34"/>
      <c r="W108" s="34"/>
      <c r="X108" s="34"/>
      <c r="Y108" s="34"/>
      <c r="Z108" s="34"/>
      <c r="AA108" s="34"/>
      <c r="AB108" s="34"/>
      <c r="AC108" s="34"/>
      <c r="AD108" s="34"/>
      <c r="AE108" s="34"/>
    </row>
    <row r="109" spans="1:31" s="2" customFormat="1" ht="12" customHeight="1">
      <c r="A109" s="34"/>
      <c r="B109" s="35"/>
      <c r="C109" s="29" t="s">
        <v>16</v>
      </c>
      <c r="D109" s="34"/>
      <c r="E109" s="34"/>
      <c r="F109" s="34"/>
      <c r="G109" s="34"/>
      <c r="H109" s="34"/>
      <c r="I109" s="34"/>
      <c r="J109" s="34"/>
      <c r="K109" s="34"/>
      <c r="L109" s="44"/>
      <c r="S109" s="34"/>
      <c r="T109" s="34"/>
      <c r="U109" s="34"/>
      <c r="V109" s="34"/>
      <c r="W109" s="34"/>
      <c r="X109" s="34"/>
      <c r="Y109" s="34"/>
      <c r="Z109" s="34"/>
      <c r="AA109" s="34"/>
      <c r="AB109" s="34"/>
      <c r="AC109" s="34"/>
      <c r="AD109" s="34"/>
      <c r="AE109" s="34"/>
    </row>
    <row r="110" spans="1:31" s="2" customFormat="1" ht="16.5" customHeight="1">
      <c r="A110" s="34"/>
      <c r="B110" s="35"/>
      <c r="C110" s="34"/>
      <c r="D110" s="34"/>
      <c r="E110" s="289" t="str">
        <f>E7</f>
        <v>Oprava kolejí výhybek a nástupišť v žst. Strážnice</v>
      </c>
      <c r="F110" s="290"/>
      <c r="G110" s="290"/>
      <c r="H110" s="290"/>
      <c r="I110" s="34"/>
      <c r="J110" s="34"/>
      <c r="K110" s="34"/>
      <c r="L110" s="44"/>
      <c r="S110" s="34"/>
      <c r="T110" s="34"/>
      <c r="U110" s="34"/>
      <c r="V110" s="34"/>
      <c r="W110" s="34"/>
      <c r="X110" s="34"/>
      <c r="Y110" s="34"/>
      <c r="Z110" s="34"/>
      <c r="AA110" s="34"/>
      <c r="AB110" s="34"/>
      <c r="AC110" s="34"/>
      <c r="AD110" s="34"/>
      <c r="AE110" s="34"/>
    </row>
    <row r="111" spans="1:31" s="2" customFormat="1" ht="12" customHeight="1">
      <c r="A111" s="34"/>
      <c r="B111" s="35"/>
      <c r="C111" s="29" t="s">
        <v>127</v>
      </c>
      <c r="D111" s="34"/>
      <c r="E111" s="34"/>
      <c r="F111" s="34"/>
      <c r="G111" s="34"/>
      <c r="H111" s="34"/>
      <c r="I111" s="34"/>
      <c r="J111" s="34"/>
      <c r="K111" s="34"/>
      <c r="L111" s="44"/>
      <c r="S111" s="34"/>
      <c r="T111" s="34"/>
      <c r="U111" s="34"/>
      <c r="V111" s="34"/>
      <c r="W111" s="34"/>
      <c r="X111" s="34"/>
      <c r="Y111" s="34"/>
      <c r="Z111" s="34"/>
      <c r="AA111" s="34"/>
      <c r="AB111" s="34"/>
      <c r="AC111" s="34"/>
      <c r="AD111" s="34"/>
      <c r="AE111" s="34"/>
    </row>
    <row r="112" spans="1:31" s="2" customFormat="1" ht="16.5" customHeight="1">
      <c r="A112" s="34"/>
      <c r="B112" s="35"/>
      <c r="C112" s="34"/>
      <c r="D112" s="34"/>
      <c r="E112" s="285" t="str">
        <f>E9</f>
        <v>SO 302 - Železniční přejezd v km 8,258</v>
      </c>
      <c r="F112" s="288"/>
      <c r="G112" s="288"/>
      <c r="H112" s="288"/>
      <c r="I112" s="34"/>
      <c r="J112" s="34"/>
      <c r="K112" s="34"/>
      <c r="L112" s="44"/>
      <c r="S112" s="34"/>
      <c r="T112" s="34"/>
      <c r="U112" s="34"/>
      <c r="V112" s="34"/>
      <c r="W112" s="34"/>
      <c r="X112" s="34"/>
      <c r="Y112" s="34"/>
      <c r="Z112" s="34"/>
      <c r="AA112" s="34"/>
      <c r="AB112" s="34"/>
      <c r="AC112" s="34"/>
      <c r="AD112" s="34"/>
      <c r="AE112" s="34"/>
    </row>
    <row r="113" spans="1:65" s="2" customFormat="1" ht="6.95" customHeight="1">
      <c r="A113" s="34"/>
      <c r="B113" s="35"/>
      <c r="C113" s="34"/>
      <c r="D113" s="34"/>
      <c r="E113" s="34"/>
      <c r="F113" s="34"/>
      <c r="G113" s="34"/>
      <c r="H113" s="34"/>
      <c r="I113" s="34"/>
      <c r="J113" s="34"/>
      <c r="K113" s="34"/>
      <c r="L113" s="44"/>
      <c r="S113" s="34"/>
      <c r="T113" s="34"/>
      <c r="U113" s="34"/>
      <c r="V113" s="34"/>
      <c r="W113" s="34"/>
      <c r="X113" s="34"/>
      <c r="Y113" s="34"/>
      <c r="Z113" s="34"/>
      <c r="AA113" s="34"/>
      <c r="AB113" s="34"/>
      <c r="AC113" s="34"/>
      <c r="AD113" s="34"/>
      <c r="AE113" s="34"/>
    </row>
    <row r="114" spans="1:65" s="2" customFormat="1" ht="12" customHeight="1">
      <c r="A114" s="34"/>
      <c r="B114" s="35"/>
      <c r="C114" s="29" t="s">
        <v>20</v>
      </c>
      <c r="D114" s="34"/>
      <c r="E114" s="34"/>
      <c r="F114" s="27" t="str">
        <f>F12</f>
        <v xml:space="preserve"> </v>
      </c>
      <c r="G114" s="34"/>
      <c r="H114" s="34"/>
      <c r="I114" s="29" t="s">
        <v>22</v>
      </c>
      <c r="J114" s="57">
        <f>IF(J12="","",J12)</f>
        <v>45072</v>
      </c>
      <c r="K114" s="34"/>
      <c r="L114" s="44"/>
      <c r="S114" s="34"/>
      <c r="T114" s="34"/>
      <c r="U114" s="34"/>
      <c r="V114" s="34"/>
      <c r="W114" s="34"/>
      <c r="X114" s="34"/>
      <c r="Y114" s="34"/>
      <c r="Z114" s="34"/>
      <c r="AA114" s="34"/>
      <c r="AB114" s="34"/>
      <c r="AC114" s="34"/>
      <c r="AD114" s="34"/>
      <c r="AE114" s="34"/>
    </row>
    <row r="115" spans="1:65" s="2" customFormat="1" ht="6.95" customHeight="1">
      <c r="A115" s="34"/>
      <c r="B115" s="35"/>
      <c r="C115" s="34"/>
      <c r="D115" s="34"/>
      <c r="E115" s="34"/>
      <c r="F115" s="34"/>
      <c r="G115" s="34"/>
      <c r="H115" s="34"/>
      <c r="I115" s="34"/>
      <c r="J115" s="34"/>
      <c r="K115" s="34"/>
      <c r="L115" s="44"/>
      <c r="S115" s="34"/>
      <c r="T115" s="34"/>
      <c r="U115" s="34"/>
      <c r="V115" s="34"/>
      <c r="W115" s="34"/>
      <c r="X115" s="34"/>
      <c r="Y115" s="34"/>
      <c r="Z115" s="34"/>
      <c r="AA115" s="34"/>
      <c r="AB115" s="34"/>
      <c r="AC115" s="34"/>
      <c r="AD115" s="34"/>
      <c r="AE115" s="34"/>
    </row>
    <row r="116" spans="1:65" s="2" customFormat="1" ht="15.2" customHeight="1">
      <c r="A116" s="34"/>
      <c r="B116" s="35"/>
      <c r="C116" s="29" t="s">
        <v>23</v>
      </c>
      <c r="D116" s="34"/>
      <c r="E116" s="34"/>
      <c r="F116" s="27" t="str">
        <f>E15</f>
        <v xml:space="preserve"> </v>
      </c>
      <c r="G116" s="34"/>
      <c r="H116" s="34"/>
      <c r="I116" s="29" t="s">
        <v>28</v>
      </c>
      <c r="J116" s="32" t="str">
        <f>E21</f>
        <v xml:space="preserve"> </v>
      </c>
      <c r="K116" s="34"/>
      <c r="L116" s="44"/>
      <c r="S116" s="34"/>
      <c r="T116" s="34"/>
      <c r="U116" s="34"/>
      <c r="V116" s="34"/>
      <c r="W116" s="34"/>
      <c r="X116" s="34"/>
      <c r="Y116" s="34"/>
      <c r="Z116" s="34"/>
      <c r="AA116" s="34"/>
      <c r="AB116" s="34"/>
      <c r="AC116" s="34"/>
      <c r="AD116" s="34"/>
      <c r="AE116" s="34"/>
    </row>
    <row r="117" spans="1:65" s="2" customFormat="1" ht="15.2" customHeight="1">
      <c r="A117" s="34"/>
      <c r="B117" s="35"/>
      <c r="C117" s="29" t="s">
        <v>26</v>
      </c>
      <c r="D117" s="34"/>
      <c r="E117" s="34"/>
      <c r="F117" s="27" t="str">
        <f>IF(E18="","",E18)</f>
        <v>Vyplň údaj</v>
      </c>
      <c r="G117" s="34"/>
      <c r="H117" s="34"/>
      <c r="I117" s="29" t="s">
        <v>30</v>
      </c>
      <c r="J117" s="32" t="str">
        <f>E24</f>
        <v xml:space="preserve"> </v>
      </c>
      <c r="K117" s="34"/>
      <c r="L117" s="44"/>
      <c r="S117" s="34"/>
      <c r="T117" s="34"/>
      <c r="U117" s="34"/>
      <c r="V117" s="34"/>
      <c r="W117" s="34"/>
      <c r="X117" s="34"/>
      <c r="Y117" s="34"/>
      <c r="Z117" s="34"/>
      <c r="AA117" s="34"/>
      <c r="AB117" s="34"/>
      <c r="AC117" s="34"/>
      <c r="AD117" s="34"/>
      <c r="AE117" s="34"/>
    </row>
    <row r="118" spans="1:65" s="2" customFormat="1" ht="10.35" customHeight="1">
      <c r="A118" s="34"/>
      <c r="B118" s="35"/>
      <c r="C118" s="34"/>
      <c r="D118" s="34"/>
      <c r="E118" s="34"/>
      <c r="F118" s="34"/>
      <c r="G118" s="34"/>
      <c r="H118" s="34"/>
      <c r="I118" s="34"/>
      <c r="J118" s="34"/>
      <c r="K118" s="34"/>
      <c r="L118" s="44"/>
      <c r="S118" s="34"/>
      <c r="T118" s="34"/>
      <c r="U118" s="34"/>
      <c r="V118" s="34"/>
      <c r="W118" s="34"/>
      <c r="X118" s="34"/>
      <c r="Y118" s="34"/>
      <c r="Z118" s="34"/>
      <c r="AA118" s="34"/>
      <c r="AB118" s="34"/>
      <c r="AC118" s="34"/>
      <c r="AD118" s="34"/>
      <c r="AE118" s="34"/>
    </row>
    <row r="119" spans="1:65" s="11" customFormat="1" ht="29.25" customHeight="1">
      <c r="A119" s="127"/>
      <c r="B119" s="128"/>
      <c r="C119" s="129" t="s">
        <v>138</v>
      </c>
      <c r="D119" s="130" t="s">
        <v>57</v>
      </c>
      <c r="E119" s="130" t="s">
        <v>53</v>
      </c>
      <c r="F119" s="130" t="s">
        <v>54</v>
      </c>
      <c r="G119" s="130" t="s">
        <v>139</v>
      </c>
      <c r="H119" s="130" t="s">
        <v>140</v>
      </c>
      <c r="I119" s="130" t="s">
        <v>141</v>
      </c>
      <c r="J119" s="131" t="s">
        <v>131</v>
      </c>
      <c r="K119" s="132" t="s">
        <v>142</v>
      </c>
      <c r="L119" s="133"/>
      <c r="M119" s="64" t="s">
        <v>1</v>
      </c>
      <c r="N119" s="65" t="s">
        <v>36</v>
      </c>
      <c r="O119" s="65" t="s">
        <v>143</v>
      </c>
      <c r="P119" s="65" t="s">
        <v>144</v>
      </c>
      <c r="Q119" s="65" t="s">
        <v>145</v>
      </c>
      <c r="R119" s="65" t="s">
        <v>146</v>
      </c>
      <c r="S119" s="65" t="s">
        <v>147</v>
      </c>
      <c r="T119" s="66" t="s">
        <v>148</v>
      </c>
      <c r="U119" s="127"/>
      <c r="V119" s="127"/>
      <c r="W119" s="127"/>
      <c r="X119" s="127"/>
      <c r="Y119" s="127"/>
      <c r="Z119" s="127"/>
      <c r="AA119" s="127"/>
      <c r="AB119" s="127"/>
      <c r="AC119" s="127"/>
      <c r="AD119" s="127"/>
      <c r="AE119" s="127"/>
    </row>
    <row r="120" spans="1:65" s="2" customFormat="1" ht="22.9" customHeight="1">
      <c r="A120" s="34"/>
      <c r="B120" s="35"/>
      <c r="C120" s="71" t="s">
        <v>149</v>
      </c>
      <c r="D120" s="34"/>
      <c r="E120" s="34"/>
      <c r="F120" s="34"/>
      <c r="G120" s="34"/>
      <c r="H120" s="34"/>
      <c r="I120" s="34"/>
      <c r="J120" s="134">
        <f>BK120</f>
        <v>675220</v>
      </c>
      <c r="K120" s="34"/>
      <c r="L120" s="35"/>
      <c r="M120" s="67"/>
      <c r="N120" s="58"/>
      <c r="O120" s="68"/>
      <c r="P120" s="135">
        <f>P121+P281</f>
        <v>0</v>
      </c>
      <c r="Q120" s="68"/>
      <c r="R120" s="135">
        <f>R121+R281</f>
        <v>0</v>
      </c>
      <c r="S120" s="68"/>
      <c r="T120" s="136">
        <f>T121+T281</f>
        <v>0</v>
      </c>
      <c r="U120" s="34"/>
      <c r="V120" s="34"/>
      <c r="W120" s="34"/>
      <c r="X120" s="34"/>
      <c r="Y120" s="34"/>
      <c r="Z120" s="34"/>
      <c r="AA120" s="34"/>
      <c r="AB120" s="34"/>
      <c r="AC120" s="34"/>
      <c r="AD120" s="34"/>
      <c r="AE120" s="34"/>
      <c r="AT120" s="19" t="s">
        <v>71</v>
      </c>
      <c r="AU120" s="19" t="s">
        <v>133</v>
      </c>
      <c r="BK120" s="137">
        <f>BK121+BK281</f>
        <v>675220</v>
      </c>
    </row>
    <row r="121" spans="1:65" s="12" customFormat="1" ht="25.9" customHeight="1">
      <c r="B121" s="138"/>
      <c r="D121" s="139" t="s">
        <v>71</v>
      </c>
      <c r="E121" s="140" t="s">
        <v>150</v>
      </c>
      <c r="F121" s="140" t="s">
        <v>151</v>
      </c>
      <c r="I121" s="141"/>
      <c r="J121" s="142">
        <f>BK121</f>
        <v>675220</v>
      </c>
      <c r="L121" s="138"/>
      <c r="M121" s="143"/>
      <c r="N121" s="144"/>
      <c r="O121" s="144"/>
      <c r="P121" s="145">
        <f>P122+P206</f>
        <v>0</v>
      </c>
      <c r="Q121" s="144"/>
      <c r="R121" s="145">
        <f>R122+R206</f>
        <v>0</v>
      </c>
      <c r="S121" s="144"/>
      <c r="T121" s="146">
        <f>T122+T206</f>
        <v>0</v>
      </c>
      <c r="AR121" s="139" t="s">
        <v>80</v>
      </c>
      <c r="AT121" s="147" t="s">
        <v>71</v>
      </c>
      <c r="AU121" s="147" t="s">
        <v>72</v>
      </c>
      <c r="AY121" s="139" t="s">
        <v>152</v>
      </c>
      <c r="BK121" s="148">
        <f>BK122+BK206</f>
        <v>675220</v>
      </c>
    </row>
    <row r="122" spans="1:65" s="12" customFormat="1" ht="22.9" customHeight="1">
      <c r="B122" s="138"/>
      <c r="D122" s="139" t="s">
        <v>71</v>
      </c>
      <c r="E122" s="149" t="s">
        <v>153</v>
      </c>
      <c r="F122" s="149" t="s">
        <v>154</v>
      </c>
      <c r="I122" s="141"/>
      <c r="J122" s="150">
        <f>BK122</f>
        <v>0</v>
      </c>
      <c r="L122" s="138"/>
      <c r="M122" s="143"/>
      <c r="N122" s="144"/>
      <c r="O122" s="144"/>
      <c r="P122" s="145">
        <f>SUM(P123:P205)</f>
        <v>0</v>
      </c>
      <c r="Q122" s="144"/>
      <c r="R122" s="145">
        <f>SUM(R123:R205)</f>
        <v>0</v>
      </c>
      <c r="S122" s="144"/>
      <c r="T122" s="146">
        <f>SUM(T123:T205)</f>
        <v>0</v>
      </c>
      <c r="AR122" s="139" t="s">
        <v>80</v>
      </c>
      <c r="AT122" s="147" t="s">
        <v>71</v>
      </c>
      <c r="AU122" s="147" t="s">
        <v>80</v>
      </c>
      <c r="AY122" s="139" t="s">
        <v>152</v>
      </c>
      <c r="BK122" s="148">
        <f>SUM(BK123:BK205)</f>
        <v>0</v>
      </c>
    </row>
    <row r="123" spans="1:65" s="2" customFormat="1" ht="37.9" customHeight="1">
      <c r="A123" s="34"/>
      <c r="B123" s="151"/>
      <c r="C123" s="152" t="s">
        <v>80</v>
      </c>
      <c r="D123" s="152" t="s">
        <v>155</v>
      </c>
      <c r="E123" s="153" t="s">
        <v>1175</v>
      </c>
      <c r="F123" s="154" t="s">
        <v>1176</v>
      </c>
      <c r="G123" s="155" t="s">
        <v>158</v>
      </c>
      <c r="H123" s="156">
        <v>2.1320000000000001</v>
      </c>
      <c r="I123" s="157"/>
      <c r="J123" s="158">
        <f>ROUND(I123*H123,2)</f>
        <v>0</v>
      </c>
      <c r="K123" s="159"/>
      <c r="L123" s="35"/>
      <c r="M123" s="160" t="s">
        <v>1</v>
      </c>
      <c r="N123" s="161" t="s">
        <v>37</v>
      </c>
      <c r="O123" s="60"/>
      <c r="P123" s="162">
        <f>O123*H123</f>
        <v>0</v>
      </c>
      <c r="Q123" s="162">
        <v>0</v>
      </c>
      <c r="R123" s="162">
        <f>Q123*H123</f>
        <v>0</v>
      </c>
      <c r="S123" s="162">
        <v>0</v>
      </c>
      <c r="T123" s="163">
        <f>S123*H123</f>
        <v>0</v>
      </c>
      <c r="U123" s="34"/>
      <c r="V123" s="34"/>
      <c r="W123" s="34"/>
      <c r="X123" s="34"/>
      <c r="Y123" s="34"/>
      <c r="Z123" s="34"/>
      <c r="AA123" s="34"/>
      <c r="AB123" s="34"/>
      <c r="AC123" s="34"/>
      <c r="AD123" s="34"/>
      <c r="AE123" s="34"/>
      <c r="AR123" s="164" t="s">
        <v>159</v>
      </c>
      <c r="AT123" s="164" t="s">
        <v>155</v>
      </c>
      <c r="AU123" s="164" t="s">
        <v>82</v>
      </c>
      <c r="AY123" s="19" t="s">
        <v>152</v>
      </c>
      <c r="BE123" s="165">
        <f>IF(N123="základní",J123,0)</f>
        <v>0</v>
      </c>
      <c r="BF123" s="165">
        <f>IF(N123="snížená",J123,0)</f>
        <v>0</v>
      </c>
      <c r="BG123" s="165">
        <f>IF(N123="zákl. přenesená",J123,0)</f>
        <v>0</v>
      </c>
      <c r="BH123" s="165">
        <f>IF(N123="sníž. přenesená",J123,0)</f>
        <v>0</v>
      </c>
      <c r="BI123" s="165">
        <f>IF(N123="nulová",J123,0)</f>
        <v>0</v>
      </c>
      <c r="BJ123" s="19" t="s">
        <v>80</v>
      </c>
      <c r="BK123" s="165">
        <f>ROUND(I123*H123,2)</f>
        <v>0</v>
      </c>
      <c r="BL123" s="19" t="s">
        <v>159</v>
      </c>
      <c r="BM123" s="164" t="s">
        <v>82</v>
      </c>
    </row>
    <row r="124" spans="1:65" s="15" customFormat="1">
      <c r="B124" s="199"/>
      <c r="D124" s="183" t="s">
        <v>440</v>
      </c>
      <c r="E124" s="200" t="s">
        <v>1</v>
      </c>
      <c r="F124" s="201" t="s">
        <v>1177</v>
      </c>
      <c r="H124" s="200" t="s">
        <v>1</v>
      </c>
      <c r="I124" s="202"/>
      <c r="L124" s="199"/>
      <c r="M124" s="203"/>
      <c r="N124" s="204"/>
      <c r="O124" s="204"/>
      <c r="P124" s="204"/>
      <c r="Q124" s="204"/>
      <c r="R124" s="204"/>
      <c r="S124" s="204"/>
      <c r="T124" s="205"/>
      <c r="AT124" s="200" t="s">
        <v>440</v>
      </c>
      <c r="AU124" s="200" t="s">
        <v>82</v>
      </c>
      <c r="AV124" s="15" t="s">
        <v>80</v>
      </c>
      <c r="AW124" s="15" t="s">
        <v>29</v>
      </c>
      <c r="AX124" s="15" t="s">
        <v>72</v>
      </c>
      <c r="AY124" s="200" t="s">
        <v>152</v>
      </c>
    </row>
    <row r="125" spans="1:65" s="13" customFormat="1">
      <c r="B125" s="182"/>
      <c r="D125" s="183" t="s">
        <v>440</v>
      </c>
      <c r="E125" s="184" t="s">
        <v>1</v>
      </c>
      <c r="F125" s="185" t="s">
        <v>1178</v>
      </c>
      <c r="H125" s="186">
        <v>2.1320000000000001</v>
      </c>
      <c r="I125" s="187"/>
      <c r="L125" s="182"/>
      <c r="M125" s="188"/>
      <c r="N125" s="189"/>
      <c r="O125" s="189"/>
      <c r="P125" s="189"/>
      <c r="Q125" s="189"/>
      <c r="R125" s="189"/>
      <c r="S125" s="189"/>
      <c r="T125" s="190"/>
      <c r="AT125" s="184" t="s">
        <v>440</v>
      </c>
      <c r="AU125" s="184" t="s">
        <v>82</v>
      </c>
      <c r="AV125" s="13" t="s">
        <v>82</v>
      </c>
      <c r="AW125" s="13" t="s">
        <v>29</v>
      </c>
      <c r="AX125" s="13" t="s">
        <v>72</v>
      </c>
      <c r="AY125" s="184" t="s">
        <v>152</v>
      </c>
    </row>
    <row r="126" spans="1:65" s="14" customFormat="1">
      <c r="B126" s="191"/>
      <c r="D126" s="183" t="s">
        <v>440</v>
      </c>
      <c r="E126" s="192" t="s">
        <v>1</v>
      </c>
      <c r="F126" s="193" t="s">
        <v>448</v>
      </c>
      <c r="H126" s="194">
        <v>2.1320000000000001</v>
      </c>
      <c r="I126" s="195"/>
      <c r="L126" s="191"/>
      <c r="M126" s="196"/>
      <c r="N126" s="197"/>
      <c r="O126" s="197"/>
      <c r="P126" s="197"/>
      <c r="Q126" s="197"/>
      <c r="R126" s="197"/>
      <c r="S126" s="197"/>
      <c r="T126" s="198"/>
      <c r="AT126" s="192" t="s">
        <v>440</v>
      </c>
      <c r="AU126" s="192" t="s">
        <v>82</v>
      </c>
      <c r="AV126" s="14" t="s">
        <v>159</v>
      </c>
      <c r="AW126" s="14" t="s">
        <v>29</v>
      </c>
      <c r="AX126" s="14" t="s">
        <v>80</v>
      </c>
      <c r="AY126" s="192" t="s">
        <v>152</v>
      </c>
    </row>
    <row r="127" spans="1:65" s="2" customFormat="1" ht="33" customHeight="1">
      <c r="A127" s="34"/>
      <c r="B127" s="151"/>
      <c r="C127" s="152" t="s">
        <v>82</v>
      </c>
      <c r="D127" s="152" t="s">
        <v>155</v>
      </c>
      <c r="E127" s="153" t="s">
        <v>1179</v>
      </c>
      <c r="F127" s="154" t="s">
        <v>1180</v>
      </c>
      <c r="G127" s="155" t="s">
        <v>176</v>
      </c>
      <c r="H127" s="156">
        <v>22.2</v>
      </c>
      <c r="I127" s="157"/>
      <c r="J127" s="158">
        <f>ROUND(I127*H127,2)</f>
        <v>0</v>
      </c>
      <c r="K127" s="159"/>
      <c r="L127" s="35"/>
      <c r="M127" s="160" t="s">
        <v>1</v>
      </c>
      <c r="N127" s="161" t="s">
        <v>37</v>
      </c>
      <c r="O127" s="60"/>
      <c r="P127" s="162">
        <f>O127*H127</f>
        <v>0</v>
      </c>
      <c r="Q127" s="162">
        <v>0</v>
      </c>
      <c r="R127" s="162">
        <f>Q127*H127</f>
        <v>0</v>
      </c>
      <c r="S127" s="162">
        <v>0</v>
      </c>
      <c r="T127" s="163">
        <f>S127*H127</f>
        <v>0</v>
      </c>
      <c r="U127" s="34"/>
      <c r="V127" s="34"/>
      <c r="W127" s="34"/>
      <c r="X127" s="34"/>
      <c r="Y127" s="34"/>
      <c r="Z127" s="34"/>
      <c r="AA127" s="34"/>
      <c r="AB127" s="34"/>
      <c r="AC127" s="34"/>
      <c r="AD127" s="34"/>
      <c r="AE127" s="34"/>
      <c r="AR127" s="164" t="s">
        <v>159</v>
      </c>
      <c r="AT127" s="164" t="s">
        <v>155</v>
      </c>
      <c r="AU127" s="164" t="s">
        <v>82</v>
      </c>
      <c r="AY127" s="19" t="s">
        <v>152</v>
      </c>
      <c r="BE127" s="165">
        <f>IF(N127="základní",J127,0)</f>
        <v>0</v>
      </c>
      <c r="BF127" s="165">
        <f>IF(N127="snížená",J127,0)</f>
        <v>0</v>
      </c>
      <c r="BG127" s="165">
        <f>IF(N127="zákl. přenesená",J127,0)</f>
        <v>0</v>
      </c>
      <c r="BH127" s="165">
        <f>IF(N127="sníž. přenesená",J127,0)</f>
        <v>0</v>
      </c>
      <c r="BI127" s="165">
        <f>IF(N127="nulová",J127,0)</f>
        <v>0</v>
      </c>
      <c r="BJ127" s="19" t="s">
        <v>80</v>
      </c>
      <c r="BK127" s="165">
        <f>ROUND(I127*H127,2)</f>
        <v>0</v>
      </c>
      <c r="BL127" s="19" t="s">
        <v>159</v>
      </c>
      <c r="BM127" s="164" t="s">
        <v>159</v>
      </c>
    </row>
    <row r="128" spans="1:65" s="13" customFormat="1">
      <c r="B128" s="182"/>
      <c r="D128" s="183" t="s">
        <v>440</v>
      </c>
      <c r="E128" s="184" t="s">
        <v>1</v>
      </c>
      <c r="F128" s="185" t="s">
        <v>1181</v>
      </c>
      <c r="H128" s="186">
        <v>11.4</v>
      </c>
      <c r="I128" s="187"/>
      <c r="L128" s="182"/>
      <c r="M128" s="188"/>
      <c r="N128" s="189"/>
      <c r="O128" s="189"/>
      <c r="P128" s="189"/>
      <c r="Q128" s="189"/>
      <c r="R128" s="189"/>
      <c r="S128" s="189"/>
      <c r="T128" s="190"/>
      <c r="AT128" s="184" t="s">
        <v>440</v>
      </c>
      <c r="AU128" s="184" t="s">
        <v>82</v>
      </c>
      <c r="AV128" s="13" t="s">
        <v>82</v>
      </c>
      <c r="AW128" s="13" t="s">
        <v>29</v>
      </c>
      <c r="AX128" s="13" t="s">
        <v>72</v>
      </c>
      <c r="AY128" s="184" t="s">
        <v>152</v>
      </c>
    </row>
    <row r="129" spans="1:65" s="13" customFormat="1">
      <c r="B129" s="182"/>
      <c r="D129" s="183" t="s">
        <v>440</v>
      </c>
      <c r="E129" s="184" t="s">
        <v>1</v>
      </c>
      <c r="F129" s="185" t="s">
        <v>1182</v>
      </c>
      <c r="H129" s="186">
        <v>10.8</v>
      </c>
      <c r="I129" s="187"/>
      <c r="L129" s="182"/>
      <c r="M129" s="188"/>
      <c r="N129" s="189"/>
      <c r="O129" s="189"/>
      <c r="P129" s="189"/>
      <c r="Q129" s="189"/>
      <c r="R129" s="189"/>
      <c r="S129" s="189"/>
      <c r="T129" s="190"/>
      <c r="AT129" s="184" t="s">
        <v>440</v>
      </c>
      <c r="AU129" s="184" t="s">
        <v>82</v>
      </c>
      <c r="AV129" s="13" t="s">
        <v>82</v>
      </c>
      <c r="AW129" s="13" t="s">
        <v>29</v>
      </c>
      <c r="AX129" s="13" t="s">
        <v>72</v>
      </c>
      <c r="AY129" s="184" t="s">
        <v>152</v>
      </c>
    </row>
    <row r="130" spans="1:65" s="14" customFormat="1">
      <c r="B130" s="191"/>
      <c r="D130" s="183" t="s">
        <v>440</v>
      </c>
      <c r="E130" s="192" t="s">
        <v>1</v>
      </c>
      <c r="F130" s="193" t="s">
        <v>448</v>
      </c>
      <c r="H130" s="194">
        <v>22.2</v>
      </c>
      <c r="I130" s="195"/>
      <c r="L130" s="191"/>
      <c r="M130" s="196"/>
      <c r="N130" s="197"/>
      <c r="O130" s="197"/>
      <c r="P130" s="197"/>
      <c r="Q130" s="197"/>
      <c r="R130" s="197"/>
      <c r="S130" s="197"/>
      <c r="T130" s="198"/>
      <c r="AT130" s="192" t="s">
        <v>440</v>
      </c>
      <c r="AU130" s="192" t="s">
        <v>82</v>
      </c>
      <c r="AV130" s="14" t="s">
        <v>159</v>
      </c>
      <c r="AW130" s="14" t="s">
        <v>29</v>
      </c>
      <c r="AX130" s="14" t="s">
        <v>80</v>
      </c>
      <c r="AY130" s="192" t="s">
        <v>152</v>
      </c>
    </row>
    <row r="131" spans="1:65" s="2" customFormat="1" ht="24.2" customHeight="1">
      <c r="A131" s="34"/>
      <c r="B131" s="151"/>
      <c r="C131" s="152" t="s">
        <v>162</v>
      </c>
      <c r="D131" s="152" t="s">
        <v>155</v>
      </c>
      <c r="E131" s="153" t="s">
        <v>1183</v>
      </c>
      <c r="F131" s="154" t="s">
        <v>1184</v>
      </c>
      <c r="G131" s="155" t="s">
        <v>176</v>
      </c>
      <c r="H131" s="156">
        <v>56</v>
      </c>
      <c r="I131" s="157"/>
      <c r="J131" s="158">
        <f>ROUND(I131*H131,2)</f>
        <v>0</v>
      </c>
      <c r="K131" s="159"/>
      <c r="L131" s="35"/>
      <c r="M131" s="160" t="s">
        <v>1</v>
      </c>
      <c r="N131" s="161" t="s">
        <v>37</v>
      </c>
      <c r="O131" s="60"/>
      <c r="P131" s="162">
        <f>O131*H131</f>
        <v>0</v>
      </c>
      <c r="Q131" s="162">
        <v>0</v>
      </c>
      <c r="R131" s="162">
        <f>Q131*H131</f>
        <v>0</v>
      </c>
      <c r="S131" s="162">
        <v>0</v>
      </c>
      <c r="T131" s="163">
        <f>S131*H131</f>
        <v>0</v>
      </c>
      <c r="U131" s="34"/>
      <c r="V131" s="34"/>
      <c r="W131" s="34"/>
      <c r="X131" s="34"/>
      <c r="Y131" s="34"/>
      <c r="Z131" s="34"/>
      <c r="AA131" s="34"/>
      <c r="AB131" s="34"/>
      <c r="AC131" s="34"/>
      <c r="AD131" s="34"/>
      <c r="AE131" s="34"/>
      <c r="AR131" s="164" t="s">
        <v>159</v>
      </c>
      <c r="AT131" s="164" t="s">
        <v>155</v>
      </c>
      <c r="AU131" s="164" t="s">
        <v>82</v>
      </c>
      <c r="AY131" s="19" t="s">
        <v>152</v>
      </c>
      <c r="BE131" s="165">
        <f>IF(N131="základní",J131,0)</f>
        <v>0</v>
      </c>
      <c r="BF131" s="165">
        <f>IF(N131="snížená",J131,0)</f>
        <v>0</v>
      </c>
      <c r="BG131" s="165">
        <f>IF(N131="zákl. přenesená",J131,0)</f>
        <v>0</v>
      </c>
      <c r="BH131" s="165">
        <f>IF(N131="sníž. přenesená",J131,0)</f>
        <v>0</v>
      </c>
      <c r="BI131" s="165">
        <f>IF(N131="nulová",J131,0)</f>
        <v>0</v>
      </c>
      <c r="BJ131" s="19" t="s">
        <v>80</v>
      </c>
      <c r="BK131" s="165">
        <f>ROUND(I131*H131,2)</f>
        <v>0</v>
      </c>
      <c r="BL131" s="19" t="s">
        <v>159</v>
      </c>
      <c r="BM131" s="164" t="s">
        <v>173</v>
      </c>
    </row>
    <row r="132" spans="1:65" s="13" customFormat="1">
      <c r="B132" s="182"/>
      <c r="D132" s="183" t="s">
        <v>440</v>
      </c>
      <c r="E132" s="184" t="s">
        <v>1</v>
      </c>
      <c r="F132" s="185" t="s">
        <v>1185</v>
      </c>
      <c r="H132" s="186">
        <v>56</v>
      </c>
      <c r="I132" s="187"/>
      <c r="L132" s="182"/>
      <c r="M132" s="188"/>
      <c r="N132" s="189"/>
      <c r="O132" s="189"/>
      <c r="P132" s="189"/>
      <c r="Q132" s="189"/>
      <c r="R132" s="189"/>
      <c r="S132" s="189"/>
      <c r="T132" s="190"/>
      <c r="AT132" s="184" t="s">
        <v>440</v>
      </c>
      <c r="AU132" s="184" t="s">
        <v>82</v>
      </c>
      <c r="AV132" s="13" t="s">
        <v>82</v>
      </c>
      <c r="AW132" s="13" t="s">
        <v>29</v>
      </c>
      <c r="AX132" s="13" t="s">
        <v>72</v>
      </c>
      <c r="AY132" s="184" t="s">
        <v>152</v>
      </c>
    </row>
    <row r="133" spans="1:65" s="14" customFormat="1">
      <c r="B133" s="191"/>
      <c r="D133" s="183" t="s">
        <v>440</v>
      </c>
      <c r="E133" s="192" t="s">
        <v>1</v>
      </c>
      <c r="F133" s="193" t="s">
        <v>448</v>
      </c>
      <c r="H133" s="194">
        <v>56</v>
      </c>
      <c r="I133" s="195"/>
      <c r="L133" s="191"/>
      <c r="M133" s="196"/>
      <c r="N133" s="197"/>
      <c r="O133" s="197"/>
      <c r="P133" s="197"/>
      <c r="Q133" s="197"/>
      <c r="R133" s="197"/>
      <c r="S133" s="197"/>
      <c r="T133" s="198"/>
      <c r="AT133" s="192" t="s">
        <v>440</v>
      </c>
      <c r="AU133" s="192" t="s">
        <v>82</v>
      </c>
      <c r="AV133" s="14" t="s">
        <v>159</v>
      </c>
      <c r="AW133" s="14" t="s">
        <v>29</v>
      </c>
      <c r="AX133" s="14" t="s">
        <v>80</v>
      </c>
      <c r="AY133" s="192" t="s">
        <v>152</v>
      </c>
    </row>
    <row r="134" spans="1:65" s="2" customFormat="1" ht="24.2" customHeight="1">
      <c r="A134" s="34"/>
      <c r="B134" s="151"/>
      <c r="C134" s="152" t="s">
        <v>159</v>
      </c>
      <c r="D134" s="152" t="s">
        <v>155</v>
      </c>
      <c r="E134" s="153" t="s">
        <v>1186</v>
      </c>
      <c r="F134" s="154" t="s">
        <v>1187</v>
      </c>
      <c r="G134" s="155" t="s">
        <v>176</v>
      </c>
      <c r="H134" s="156">
        <v>14</v>
      </c>
      <c r="I134" s="157"/>
      <c r="J134" s="158">
        <f>ROUND(I134*H134,2)</f>
        <v>0</v>
      </c>
      <c r="K134" s="159"/>
      <c r="L134" s="35"/>
      <c r="M134" s="160" t="s">
        <v>1</v>
      </c>
      <c r="N134" s="161" t="s">
        <v>37</v>
      </c>
      <c r="O134" s="60"/>
      <c r="P134" s="162">
        <f>O134*H134</f>
        <v>0</v>
      </c>
      <c r="Q134" s="162">
        <v>0</v>
      </c>
      <c r="R134" s="162">
        <f>Q134*H134</f>
        <v>0</v>
      </c>
      <c r="S134" s="162">
        <v>0</v>
      </c>
      <c r="T134" s="163">
        <f>S134*H134</f>
        <v>0</v>
      </c>
      <c r="U134" s="34"/>
      <c r="V134" s="34"/>
      <c r="W134" s="34"/>
      <c r="X134" s="34"/>
      <c r="Y134" s="34"/>
      <c r="Z134" s="34"/>
      <c r="AA134" s="34"/>
      <c r="AB134" s="34"/>
      <c r="AC134" s="34"/>
      <c r="AD134" s="34"/>
      <c r="AE134" s="34"/>
      <c r="AR134" s="164" t="s">
        <v>159</v>
      </c>
      <c r="AT134" s="164" t="s">
        <v>155</v>
      </c>
      <c r="AU134" s="164" t="s">
        <v>82</v>
      </c>
      <c r="AY134" s="19" t="s">
        <v>152</v>
      </c>
      <c r="BE134" s="165">
        <f>IF(N134="základní",J134,0)</f>
        <v>0</v>
      </c>
      <c r="BF134" s="165">
        <f>IF(N134="snížená",J134,0)</f>
        <v>0</v>
      </c>
      <c r="BG134" s="165">
        <f>IF(N134="zákl. přenesená",J134,0)</f>
        <v>0</v>
      </c>
      <c r="BH134" s="165">
        <f>IF(N134="sníž. přenesená",J134,0)</f>
        <v>0</v>
      </c>
      <c r="BI134" s="165">
        <f>IF(N134="nulová",J134,0)</f>
        <v>0</v>
      </c>
      <c r="BJ134" s="19" t="s">
        <v>80</v>
      </c>
      <c r="BK134" s="165">
        <f>ROUND(I134*H134,2)</f>
        <v>0</v>
      </c>
      <c r="BL134" s="19" t="s">
        <v>159</v>
      </c>
      <c r="BM134" s="164" t="s">
        <v>168</v>
      </c>
    </row>
    <row r="135" spans="1:65" s="13" customFormat="1">
      <c r="B135" s="182"/>
      <c r="D135" s="183" t="s">
        <v>440</v>
      </c>
      <c r="E135" s="184" t="s">
        <v>1</v>
      </c>
      <c r="F135" s="185" t="s">
        <v>1188</v>
      </c>
      <c r="H135" s="186">
        <v>14</v>
      </c>
      <c r="I135" s="187"/>
      <c r="L135" s="182"/>
      <c r="M135" s="188"/>
      <c r="N135" s="189"/>
      <c r="O135" s="189"/>
      <c r="P135" s="189"/>
      <c r="Q135" s="189"/>
      <c r="R135" s="189"/>
      <c r="S135" s="189"/>
      <c r="T135" s="190"/>
      <c r="AT135" s="184" t="s">
        <v>440</v>
      </c>
      <c r="AU135" s="184" t="s">
        <v>82</v>
      </c>
      <c r="AV135" s="13" t="s">
        <v>82</v>
      </c>
      <c r="AW135" s="13" t="s">
        <v>29</v>
      </c>
      <c r="AX135" s="13" t="s">
        <v>72</v>
      </c>
      <c r="AY135" s="184" t="s">
        <v>152</v>
      </c>
    </row>
    <row r="136" spans="1:65" s="14" customFormat="1">
      <c r="B136" s="191"/>
      <c r="D136" s="183" t="s">
        <v>440</v>
      </c>
      <c r="E136" s="192" t="s">
        <v>1</v>
      </c>
      <c r="F136" s="193" t="s">
        <v>448</v>
      </c>
      <c r="H136" s="194">
        <v>14</v>
      </c>
      <c r="I136" s="195"/>
      <c r="L136" s="191"/>
      <c r="M136" s="196"/>
      <c r="N136" s="197"/>
      <c r="O136" s="197"/>
      <c r="P136" s="197"/>
      <c r="Q136" s="197"/>
      <c r="R136" s="197"/>
      <c r="S136" s="197"/>
      <c r="T136" s="198"/>
      <c r="AT136" s="192" t="s">
        <v>440</v>
      </c>
      <c r="AU136" s="192" t="s">
        <v>82</v>
      </c>
      <c r="AV136" s="14" t="s">
        <v>159</v>
      </c>
      <c r="AW136" s="14" t="s">
        <v>29</v>
      </c>
      <c r="AX136" s="14" t="s">
        <v>80</v>
      </c>
      <c r="AY136" s="192" t="s">
        <v>152</v>
      </c>
    </row>
    <row r="137" spans="1:65" s="2" customFormat="1" ht="33" customHeight="1">
      <c r="A137" s="34"/>
      <c r="B137" s="151"/>
      <c r="C137" s="152" t="s">
        <v>153</v>
      </c>
      <c r="D137" s="152" t="s">
        <v>155</v>
      </c>
      <c r="E137" s="153" t="s">
        <v>1189</v>
      </c>
      <c r="F137" s="154" t="s">
        <v>1190</v>
      </c>
      <c r="G137" s="155" t="s">
        <v>456</v>
      </c>
      <c r="H137" s="156">
        <v>216.1</v>
      </c>
      <c r="I137" s="157"/>
      <c r="J137" s="158">
        <f>ROUND(I137*H137,2)</f>
        <v>0</v>
      </c>
      <c r="K137" s="159"/>
      <c r="L137" s="35"/>
      <c r="M137" s="160" t="s">
        <v>1</v>
      </c>
      <c r="N137" s="161" t="s">
        <v>37</v>
      </c>
      <c r="O137" s="60"/>
      <c r="P137" s="162">
        <f>O137*H137</f>
        <v>0</v>
      </c>
      <c r="Q137" s="162">
        <v>0</v>
      </c>
      <c r="R137" s="162">
        <f>Q137*H137</f>
        <v>0</v>
      </c>
      <c r="S137" s="162">
        <v>0</v>
      </c>
      <c r="T137" s="163">
        <f>S137*H137</f>
        <v>0</v>
      </c>
      <c r="U137" s="34"/>
      <c r="V137" s="34"/>
      <c r="W137" s="34"/>
      <c r="X137" s="34"/>
      <c r="Y137" s="34"/>
      <c r="Z137" s="34"/>
      <c r="AA137" s="34"/>
      <c r="AB137" s="34"/>
      <c r="AC137" s="34"/>
      <c r="AD137" s="34"/>
      <c r="AE137" s="34"/>
      <c r="AR137" s="164" t="s">
        <v>159</v>
      </c>
      <c r="AT137" s="164" t="s">
        <v>155</v>
      </c>
      <c r="AU137" s="164" t="s">
        <v>82</v>
      </c>
      <c r="AY137" s="19" t="s">
        <v>152</v>
      </c>
      <c r="BE137" s="165">
        <f>IF(N137="základní",J137,0)</f>
        <v>0</v>
      </c>
      <c r="BF137" s="165">
        <f>IF(N137="snížená",J137,0)</f>
        <v>0</v>
      </c>
      <c r="BG137" s="165">
        <f>IF(N137="zákl. přenesená",J137,0)</f>
        <v>0</v>
      </c>
      <c r="BH137" s="165">
        <f>IF(N137="sníž. přenesená",J137,0)</f>
        <v>0</v>
      </c>
      <c r="BI137" s="165">
        <f>IF(N137="nulová",J137,0)</f>
        <v>0</v>
      </c>
      <c r="BJ137" s="19" t="s">
        <v>80</v>
      </c>
      <c r="BK137" s="165">
        <f>ROUND(I137*H137,2)</f>
        <v>0</v>
      </c>
      <c r="BL137" s="19" t="s">
        <v>159</v>
      </c>
      <c r="BM137" s="164" t="s">
        <v>190</v>
      </c>
    </row>
    <row r="138" spans="1:65" s="15" customFormat="1">
      <c r="B138" s="199"/>
      <c r="D138" s="183" t="s">
        <v>440</v>
      </c>
      <c r="E138" s="200" t="s">
        <v>1</v>
      </c>
      <c r="F138" s="201" t="s">
        <v>1191</v>
      </c>
      <c r="H138" s="200" t="s">
        <v>1</v>
      </c>
      <c r="I138" s="202"/>
      <c r="L138" s="199"/>
      <c r="M138" s="203"/>
      <c r="N138" s="204"/>
      <c r="O138" s="204"/>
      <c r="P138" s="204"/>
      <c r="Q138" s="204"/>
      <c r="R138" s="204"/>
      <c r="S138" s="204"/>
      <c r="T138" s="205"/>
      <c r="AT138" s="200" t="s">
        <v>440</v>
      </c>
      <c r="AU138" s="200" t="s">
        <v>82</v>
      </c>
      <c r="AV138" s="15" t="s">
        <v>80</v>
      </c>
      <c r="AW138" s="15" t="s">
        <v>29</v>
      </c>
      <c r="AX138" s="15" t="s">
        <v>72</v>
      </c>
      <c r="AY138" s="200" t="s">
        <v>152</v>
      </c>
    </row>
    <row r="139" spans="1:65" s="13" customFormat="1">
      <c r="B139" s="182"/>
      <c r="D139" s="183" t="s">
        <v>440</v>
      </c>
      <c r="E139" s="184" t="s">
        <v>1</v>
      </c>
      <c r="F139" s="185" t="s">
        <v>1192</v>
      </c>
      <c r="H139" s="186">
        <v>216.1</v>
      </c>
      <c r="I139" s="187"/>
      <c r="L139" s="182"/>
      <c r="M139" s="188"/>
      <c r="N139" s="189"/>
      <c r="O139" s="189"/>
      <c r="P139" s="189"/>
      <c r="Q139" s="189"/>
      <c r="R139" s="189"/>
      <c r="S139" s="189"/>
      <c r="T139" s="190"/>
      <c r="AT139" s="184" t="s">
        <v>440</v>
      </c>
      <c r="AU139" s="184" t="s">
        <v>82</v>
      </c>
      <c r="AV139" s="13" t="s">
        <v>82</v>
      </c>
      <c r="AW139" s="13" t="s">
        <v>29</v>
      </c>
      <c r="AX139" s="13" t="s">
        <v>72</v>
      </c>
      <c r="AY139" s="184" t="s">
        <v>152</v>
      </c>
    </row>
    <row r="140" spans="1:65" s="14" customFormat="1">
      <c r="B140" s="191"/>
      <c r="D140" s="183" t="s">
        <v>440</v>
      </c>
      <c r="E140" s="192" t="s">
        <v>1</v>
      </c>
      <c r="F140" s="193" t="s">
        <v>448</v>
      </c>
      <c r="H140" s="194">
        <v>216.1</v>
      </c>
      <c r="I140" s="195"/>
      <c r="L140" s="191"/>
      <c r="M140" s="196"/>
      <c r="N140" s="197"/>
      <c r="O140" s="197"/>
      <c r="P140" s="197"/>
      <c r="Q140" s="197"/>
      <c r="R140" s="197"/>
      <c r="S140" s="197"/>
      <c r="T140" s="198"/>
      <c r="AT140" s="192" t="s">
        <v>440</v>
      </c>
      <c r="AU140" s="192" t="s">
        <v>82</v>
      </c>
      <c r="AV140" s="14" t="s">
        <v>159</v>
      </c>
      <c r="AW140" s="14" t="s">
        <v>29</v>
      </c>
      <c r="AX140" s="14" t="s">
        <v>80</v>
      </c>
      <c r="AY140" s="192" t="s">
        <v>152</v>
      </c>
    </row>
    <row r="141" spans="1:65" s="2" customFormat="1" ht="37.9" customHeight="1">
      <c r="A141" s="34"/>
      <c r="B141" s="151"/>
      <c r="C141" s="152" t="s">
        <v>173</v>
      </c>
      <c r="D141" s="152" t="s">
        <v>155</v>
      </c>
      <c r="E141" s="153" t="s">
        <v>1193</v>
      </c>
      <c r="F141" s="154" t="s">
        <v>1194</v>
      </c>
      <c r="G141" s="155" t="s">
        <v>176</v>
      </c>
      <c r="H141" s="156">
        <v>13.13</v>
      </c>
      <c r="I141" s="157"/>
      <c r="J141" s="158">
        <f>ROUND(I141*H141,2)</f>
        <v>0</v>
      </c>
      <c r="K141" s="159"/>
      <c r="L141" s="35"/>
      <c r="M141" s="160" t="s">
        <v>1</v>
      </c>
      <c r="N141" s="161" t="s">
        <v>37</v>
      </c>
      <c r="O141" s="60"/>
      <c r="P141" s="162">
        <f>O141*H141</f>
        <v>0</v>
      </c>
      <c r="Q141" s="162">
        <v>0</v>
      </c>
      <c r="R141" s="162">
        <f>Q141*H141</f>
        <v>0</v>
      </c>
      <c r="S141" s="162">
        <v>0</v>
      </c>
      <c r="T141" s="163">
        <f>S141*H141</f>
        <v>0</v>
      </c>
      <c r="U141" s="34"/>
      <c r="V141" s="34"/>
      <c r="W141" s="34"/>
      <c r="X141" s="34"/>
      <c r="Y141" s="34"/>
      <c r="Z141" s="34"/>
      <c r="AA141" s="34"/>
      <c r="AB141" s="34"/>
      <c r="AC141" s="34"/>
      <c r="AD141" s="34"/>
      <c r="AE141" s="34"/>
      <c r="AR141" s="164" t="s">
        <v>159</v>
      </c>
      <c r="AT141" s="164" t="s">
        <v>155</v>
      </c>
      <c r="AU141" s="164" t="s">
        <v>82</v>
      </c>
      <c r="AY141" s="19" t="s">
        <v>152</v>
      </c>
      <c r="BE141" s="165">
        <f>IF(N141="základní",J141,0)</f>
        <v>0</v>
      </c>
      <c r="BF141" s="165">
        <f>IF(N141="snížená",J141,0)</f>
        <v>0</v>
      </c>
      <c r="BG141" s="165">
        <f>IF(N141="zákl. přenesená",J141,0)</f>
        <v>0</v>
      </c>
      <c r="BH141" s="165">
        <f>IF(N141="sníž. přenesená",J141,0)</f>
        <v>0</v>
      </c>
      <c r="BI141" s="165">
        <f>IF(N141="nulová",J141,0)</f>
        <v>0</v>
      </c>
      <c r="BJ141" s="19" t="s">
        <v>80</v>
      </c>
      <c r="BK141" s="165">
        <f>ROUND(I141*H141,2)</f>
        <v>0</v>
      </c>
      <c r="BL141" s="19" t="s">
        <v>159</v>
      </c>
      <c r="BM141" s="164" t="s">
        <v>199</v>
      </c>
    </row>
    <row r="142" spans="1:65" s="15" customFormat="1">
      <c r="B142" s="199"/>
      <c r="D142" s="183" t="s">
        <v>440</v>
      </c>
      <c r="E142" s="200" t="s">
        <v>1</v>
      </c>
      <c r="F142" s="201" t="s">
        <v>1195</v>
      </c>
      <c r="H142" s="200" t="s">
        <v>1</v>
      </c>
      <c r="I142" s="202"/>
      <c r="L142" s="199"/>
      <c r="M142" s="203"/>
      <c r="N142" s="204"/>
      <c r="O142" s="204"/>
      <c r="P142" s="204"/>
      <c r="Q142" s="204"/>
      <c r="R142" s="204"/>
      <c r="S142" s="204"/>
      <c r="T142" s="205"/>
      <c r="AT142" s="200" t="s">
        <v>440</v>
      </c>
      <c r="AU142" s="200" t="s">
        <v>82</v>
      </c>
      <c r="AV142" s="15" t="s">
        <v>80</v>
      </c>
      <c r="AW142" s="15" t="s">
        <v>29</v>
      </c>
      <c r="AX142" s="15" t="s">
        <v>72</v>
      </c>
      <c r="AY142" s="200" t="s">
        <v>152</v>
      </c>
    </row>
    <row r="143" spans="1:65" s="13" customFormat="1">
      <c r="B143" s="182"/>
      <c r="D143" s="183" t="s">
        <v>440</v>
      </c>
      <c r="E143" s="184" t="s">
        <v>1</v>
      </c>
      <c r="F143" s="185" t="s">
        <v>1196</v>
      </c>
      <c r="H143" s="186">
        <v>13.13</v>
      </c>
      <c r="I143" s="187"/>
      <c r="L143" s="182"/>
      <c r="M143" s="188"/>
      <c r="N143" s="189"/>
      <c r="O143" s="189"/>
      <c r="P143" s="189"/>
      <c r="Q143" s="189"/>
      <c r="R143" s="189"/>
      <c r="S143" s="189"/>
      <c r="T143" s="190"/>
      <c r="AT143" s="184" t="s">
        <v>440</v>
      </c>
      <c r="AU143" s="184" t="s">
        <v>82</v>
      </c>
      <c r="AV143" s="13" t="s">
        <v>82</v>
      </c>
      <c r="AW143" s="13" t="s">
        <v>29</v>
      </c>
      <c r="AX143" s="13" t="s">
        <v>72</v>
      </c>
      <c r="AY143" s="184" t="s">
        <v>152</v>
      </c>
    </row>
    <row r="144" spans="1:65" s="14" customFormat="1">
      <c r="B144" s="191"/>
      <c r="D144" s="183" t="s">
        <v>440</v>
      </c>
      <c r="E144" s="192" t="s">
        <v>1</v>
      </c>
      <c r="F144" s="193" t="s">
        <v>448</v>
      </c>
      <c r="H144" s="194">
        <v>13.13</v>
      </c>
      <c r="I144" s="195"/>
      <c r="L144" s="191"/>
      <c r="M144" s="196"/>
      <c r="N144" s="197"/>
      <c r="O144" s="197"/>
      <c r="P144" s="197"/>
      <c r="Q144" s="197"/>
      <c r="R144" s="197"/>
      <c r="S144" s="197"/>
      <c r="T144" s="198"/>
      <c r="AT144" s="192" t="s">
        <v>440</v>
      </c>
      <c r="AU144" s="192" t="s">
        <v>82</v>
      </c>
      <c r="AV144" s="14" t="s">
        <v>159</v>
      </c>
      <c r="AW144" s="14" t="s">
        <v>29</v>
      </c>
      <c r="AX144" s="14" t="s">
        <v>80</v>
      </c>
      <c r="AY144" s="192" t="s">
        <v>152</v>
      </c>
    </row>
    <row r="145" spans="1:65" s="2" customFormat="1" ht="44.25" customHeight="1">
      <c r="A145" s="34"/>
      <c r="B145" s="151"/>
      <c r="C145" s="152" t="s">
        <v>178</v>
      </c>
      <c r="D145" s="152" t="s">
        <v>155</v>
      </c>
      <c r="E145" s="153" t="s">
        <v>1197</v>
      </c>
      <c r="F145" s="154" t="s">
        <v>1198</v>
      </c>
      <c r="G145" s="155" t="s">
        <v>456</v>
      </c>
      <c r="H145" s="156">
        <v>163.52000000000001</v>
      </c>
      <c r="I145" s="157"/>
      <c r="J145" s="158">
        <f>ROUND(I145*H145,2)</f>
        <v>0</v>
      </c>
      <c r="K145" s="159"/>
      <c r="L145" s="35"/>
      <c r="M145" s="160" t="s">
        <v>1</v>
      </c>
      <c r="N145" s="161" t="s">
        <v>37</v>
      </c>
      <c r="O145" s="60"/>
      <c r="P145" s="162">
        <f>O145*H145</f>
        <v>0</v>
      </c>
      <c r="Q145" s="162">
        <v>0</v>
      </c>
      <c r="R145" s="162">
        <f>Q145*H145</f>
        <v>0</v>
      </c>
      <c r="S145" s="162">
        <v>0</v>
      </c>
      <c r="T145" s="163">
        <f>S145*H145</f>
        <v>0</v>
      </c>
      <c r="U145" s="34"/>
      <c r="V145" s="34"/>
      <c r="W145" s="34"/>
      <c r="X145" s="34"/>
      <c r="Y145" s="34"/>
      <c r="Z145" s="34"/>
      <c r="AA145" s="34"/>
      <c r="AB145" s="34"/>
      <c r="AC145" s="34"/>
      <c r="AD145" s="34"/>
      <c r="AE145" s="34"/>
      <c r="AR145" s="164" t="s">
        <v>159</v>
      </c>
      <c r="AT145" s="164" t="s">
        <v>155</v>
      </c>
      <c r="AU145" s="164" t="s">
        <v>82</v>
      </c>
      <c r="AY145" s="19" t="s">
        <v>152</v>
      </c>
      <c r="BE145" s="165">
        <f>IF(N145="základní",J145,0)</f>
        <v>0</v>
      </c>
      <c r="BF145" s="165">
        <f>IF(N145="snížená",J145,0)</f>
        <v>0</v>
      </c>
      <c r="BG145" s="165">
        <f>IF(N145="zákl. přenesená",J145,0)</f>
        <v>0</v>
      </c>
      <c r="BH145" s="165">
        <f>IF(N145="sníž. přenesená",J145,0)</f>
        <v>0</v>
      </c>
      <c r="BI145" s="165">
        <f>IF(N145="nulová",J145,0)</f>
        <v>0</v>
      </c>
      <c r="BJ145" s="19" t="s">
        <v>80</v>
      </c>
      <c r="BK145" s="165">
        <f>ROUND(I145*H145,2)</f>
        <v>0</v>
      </c>
      <c r="BL145" s="19" t="s">
        <v>159</v>
      </c>
      <c r="BM145" s="164" t="s">
        <v>207</v>
      </c>
    </row>
    <row r="146" spans="1:65" s="15" customFormat="1">
      <c r="B146" s="199"/>
      <c r="D146" s="183" t="s">
        <v>440</v>
      </c>
      <c r="E146" s="200" t="s">
        <v>1</v>
      </c>
      <c r="F146" s="201" t="s">
        <v>1199</v>
      </c>
      <c r="H146" s="200" t="s">
        <v>1</v>
      </c>
      <c r="I146" s="202"/>
      <c r="L146" s="199"/>
      <c r="M146" s="203"/>
      <c r="N146" s="204"/>
      <c r="O146" s="204"/>
      <c r="P146" s="204"/>
      <c r="Q146" s="204"/>
      <c r="R146" s="204"/>
      <c r="S146" s="204"/>
      <c r="T146" s="205"/>
      <c r="AT146" s="200" t="s">
        <v>440</v>
      </c>
      <c r="AU146" s="200" t="s">
        <v>82</v>
      </c>
      <c r="AV146" s="15" t="s">
        <v>80</v>
      </c>
      <c r="AW146" s="15" t="s">
        <v>29</v>
      </c>
      <c r="AX146" s="15" t="s">
        <v>72</v>
      </c>
      <c r="AY146" s="200" t="s">
        <v>152</v>
      </c>
    </row>
    <row r="147" spans="1:65" s="13" customFormat="1">
      <c r="B147" s="182"/>
      <c r="D147" s="183" t="s">
        <v>440</v>
      </c>
      <c r="E147" s="184" t="s">
        <v>1</v>
      </c>
      <c r="F147" s="185" t="s">
        <v>1200</v>
      </c>
      <c r="H147" s="186">
        <v>163.52000000000001</v>
      </c>
      <c r="I147" s="187"/>
      <c r="L147" s="182"/>
      <c r="M147" s="188"/>
      <c r="N147" s="189"/>
      <c r="O147" s="189"/>
      <c r="P147" s="189"/>
      <c r="Q147" s="189"/>
      <c r="R147" s="189"/>
      <c r="S147" s="189"/>
      <c r="T147" s="190"/>
      <c r="AT147" s="184" t="s">
        <v>440</v>
      </c>
      <c r="AU147" s="184" t="s">
        <v>82</v>
      </c>
      <c r="AV147" s="13" t="s">
        <v>82</v>
      </c>
      <c r="AW147" s="13" t="s">
        <v>29</v>
      </c>
      <c r="AX147" s="13" t="s">
        <v>72</v>
      </c>
      <c r="AY147" s="184" t="s">
        <v>152</v>
      </c>
    </row>
    <row r="148" spans="1:65" s="14" customFormat="1">
      <c r="B148" s="191"/>
      <c r="D148" s="183" t="s">
        <v>440</v>
      </c>
      <c r="E148" s="192" t="s">
        <v>1</v>
      </c>
      <c r="F148" s="193" t="s">
        <v>448</v>
      </c>
      <c r="H148" s="194">
        <v>163.52000000000001</v>
      </c>
      <c r="I148" s="195"/>
      <c r="L148" s="191"/>
      <c r="M148" s="196"/>
      <c r="N148" s="197"/>
      <c r="O148" s="197"/>
      <c r="P148" s="197"/>
      <c r="Q148" s="197"/>
      <c r="R148" s="197"/>
      <c r="S148" s="197"/>
      <c r="T148" s="198"/>
      <c r="AT148" s="192" t="s">
        <v>440</v>
      </c>
      <c r="AU148" s="192" t="s">
        <v>82</v>
      </c>
      <c r="AV148" s="14" t="s">
        <v>159</v>
      </c>
      <c r="AW148" s="14" t="s">
        <v>29</v>
      </c>
      <c r="AX148" s="14" t="s">
        <v>80</v>
      </c>
      <c r="AY148" s="192" t="s">
        <v>152</v>
      </c>
    </row>
    <row r="149" spans="1:65" s="2" customFormat="1" ht="24.2" customHeight="1">
      <c r="A149" s="34"/>
      <c r="B149" s="151"/>
      <c r="C149" s="152" t="s">
        <v>168</v>
      </c>
      <c r="D149" s="152" t="s">
        <v>155</v>
      </c>
      <c r="E149" s="153" t="s">
        <v>1201</v>
      </c>
      <c r="F149" s="154" t="s">
        <v>1202</v>
      </c>
      <c r="G149" s="155" t="s">
        <v>456</v>
      </c>
      <c r="H149" s="156">
        <v>26</v>
      </c>
      <c r="I149" s="157"/>
      <c r="J149" s="158">
        <f>ROUND(I149*H149,2)</f>
        <v>0</v>
      </c>
      <c r="K149" s="159"/>
      <c r="L149" s="35"/>
      <c r="M149" s="160" t="s">
        <v>1</v>
      </c>
      <c r="N149" s="161" t="s">
        <v>37</v>
      </c>
      <c r="O149" s="60"/>
      <c r="P149" s="162">
        <f>O149*H149</f>
        <v>0</v>
      </c>
      <c r="Q149" s="162">
        <v>0</v>
      </c>
      <c r="R149" s="162">
        <f>Q149*H149</f>
        <v>0</v>
      </c>
      <c r="S149" s="162">
        <v>0</v>
      </c>
      <c r="T149" s="163">
        <f>S149*H149</f>
        <v>0</v>
      </c>
      <c r="U149" s="34"/>
      <c r="V149" s="34"/>
      <c r="W149" s="34"/>
      <c r="X149" s="34"/>
      <c r="Y149" s="34"/>
      <c r="Z149" s="34"/>
      <c r="AA149" s="34"/>
      <c r="AB149" s="34"/>
      <c r="AC149" s="34"/>
      <c r="AD149" s="34"/>
      <c r="AE149" s="34"/>
      <c r="AR149" s="164" t="s">
        <v>159</v>
      </c>
      <c r="AT149" s="164" t="s">
        <v>155</v>
      </c>
      <c r="AU149" s="164" t="s">
        <v>82</v>
      </c>
      <c r="AY149" s="19" t="s">
        <v>152</v>
      </c>
      <c r="BE149" s="165">
        <f>IF(N149="základní",J149,0)</f>
        <v>0</v>
      </c>
      <c r="BF149" s="165">
        <f>IF(N149="snížená",J149,0)</f>
        <v>0</v>
      </c>
      <c r="BG149" s="165">
        <f>IF(N149="zákl. přenesená",J149,0)</f>
        <v>0</v>
      </c>
      <c r="BH149" s="165">
        <f>IF(N149="sníž. přenesená",J149,0)</f>
        <v>0</v>
      </c>
      <c r="BI149" s="165">
        <f>IF(N149="nulová",J149,0)</f>
        <v>0</v>
      </c>
      <c r="BJ149" s="19" t="s">
        <v>80</v>
      </c>
      <c r="BK149" s="165">
        <f>ROUND(I149*H149,2)</f>
        <v>0</v>
      </c>
      <c r="BL149" s="19" t="s">
        <v>159</v>
      </c>
      <c r="BM149" s="164" t="s">
        <v>214</v>
      </c>
    </row>
    <row r="150" spans="1:65" s="15" customFormat="1">
      <c r="B150" s="199"/>
      <c r="D150" s="183" t="s">
        <v>440</v>
      </c>
      <c r="E150" s="200" t="s">
        <v>1</v>
      </c>
      <c r="F150" s="201" t="s">
        <v>1203</v>
      </c>
      <c r="H150" s="200" t="s">
        <v>1</v>
      </c>
      <c r="I150" s="202"/>
      <c r="L150" s="199"/>
      <c r="M150" s="203"/>
      <c r="N150" s="204"/>
      <c r="O150" s="204"/>
      <c r="P150" s="204"/>
      <c r="Q150" s="204"/>
      <c r="R150" s="204"/>
      <c r="S150" s="204"/>
      <c r="T150" s="205"/>
      <c r="AT150" s="200" t="s">
        <v>440</v>
      </c>
      <c r="AU150" s="200" t="s">
        <v>82</v>
      </c>
      <c r="AV150" s="15" t="s">
        <v>80</v>
      </c>
      <c r="AW150" s="15" t="s">
        <v>29</v>
      </c>
      <c r="AX150" s="15" t="s">
        <v>72</v>
      </c>
      <c r="AY150" s="200" t="s">
        <v>152</v>
      </c>
    </row>
    <row r="151" spans="1:65" s="13" customFormat="1">
      <c r="B151" s="182"/>
      <c r="D151" s="183" t="s">
        <v>440</v>
      </c>
      <c r="E151" s="184" t="s">
        <v>1</v>
      </c>
      <c r="F151" s="185" t="s">
        <v>202</v>
      </c>
      <c r="H151" s="186">
        <v>26</v>
      </c>
      <c r="I151" s="187"/>
      <c r="L151" s="182"/>
      <c r="M151" s="188"/>
      <c r="N151" s="189"/>
      <c r="O151" s="189"/>
      <c r="P151" s="189"/>
      <c r="Q151" s="189"/>
      <c r="R151" s="189"/>
      <c r="S151" s="189"/>
      <c r="T151" s="190"/>
      <c r="AT151" s="184" t="s">
        <v>440</v>
      </c>
      <c r="AU151" s="184" t="s">
        <v>82</v>
      </c>
      <c r="AV151" s="13" t="s">
        <v>82</v>
      </c>
      <c r="AW151" s="13" t="s">
        <v>29</v>
      </c>
      <c r="AX151" s="13" t="s">
        <v>72</v>
      </c>
      <c r="AY151" s="184" t="s">
        <v>152</v>
      </c>
    </row>
    <row r="152" spans="1:65" s="14" customFormat="1">
      <c r="B152" s="191"/>
      <c r="D152" s="183" t="s">
        <v>440</v>
      </c>
      <c r="E152" s="192" t="s">
        <v>1</v>
      </c>
      <c r="F152" s="193" t="s">
        <v>448</v>
      </c>
      <c r="H152" s="194">
        <v>26</v>
      </c>
      <c r="I152" s="195"/>
      <c r="L152" s="191"/>
      <c r="M152" s="196"/>
      <c r="N152" s="197"/>
      <c r="O152" s="197"/>
      <c r="P152" s="197"/>
      <c r="Q152" s="197"/>
      <c r="R152" s="197"/>
      <c r="S152" s="197"/>
      <c r="T152" s="198"/>
      <c r="AT152" s="192" t="s">
        <v>440</v>
      </c>
      <c r="AU152" s="192" t="s">
        <v>82</v>
      </c>
      <c r="AV152" s="14" t="s">
        <v>159</v>
      </c>
      <c r="AW152" s="14" t="s">
        <v>29</v>
      </c>
      <c r="AX152" s="14" t="s">
        <v>80</v>
      </c>
      <c r="AY152" s="192" t="s">
        <v>152</v>
      </c>
    </row>
    <row r="153" spans="1:65" s="2" customFormat="1" ht="24.2" customHeight="1">
      <c r="A153" s="34"/>
      <c r="B153" s="151"/>
      <c r="C153" s="152" t="s">
        <v>185</v>
      </c>
      <c r="D153" s="152" t="s">
        <v>155</v>
      </c>
      <c r="E153" s="153" t="s">
        <v>1204</v>
      </c>
      <c r="F153" s="154" t="s">
        <v>1205</v>
      </c>
      <c r="G153" s="155" t="s">
        <v>176</v>
      </c>
      <c r="H153" s="156">
        <v>12</v>
      </c>
      <c r="I153" s="157"/>
      <c r="J153" s="158">
        <f>ROUND(I153*H153,2)</f>
        <v>0</v>
      </c>
      <c r="K153" s="159"/>
      <c r="L153" s="35"/>
      <c r="M153" s="160" t="s">
        <v>1</v>
      </c>
      <c r="N153" s="161" t="s">
        <v>37</v>
      </c>
      <c r="O153" s="60"/>
      <c r="P153" s="162">
        <f>O153*H153</f>
        <v>0</v>
      </c>
      <c r="Q153" s="162">
        <v>0</v>
      </c>
      <c r="R153" s="162">
        <f>Q153*H153</f>
        <v>0</v>
      </c>
      <c r="S153" s="162">
        <v>0</v>
      </c>
      <c r="T153" s="163">
        <f>S153*H153</f>
        <v>0</v>
      </c>
      <c r="U153" s="34"/>
      <c r="V153" s="34"/>
      <c r="W153" s="34"/>
      <c r="X153" s="34"/>
      <c r="Y153" s="34"/>
      <c r="Z153" s="34"/>
      <c r="AA153" s="34"/>
      <c r="AB153" s="34"/>
      <c r="AC153" s="34"/>
      <c r="AD153" s="34"/>
      <c r="AE153" s="34"/>
      <c r="AR153" s="164" t="s">
        <v>159</v>
      </c>
      <c r="AT153" s="164" t="s">
        <v>155</v>
      </c>
      <c r="AU153" s="164" t="s">
        <v>82</v>
      </c>
      <c r="AY153" s="19" t="s">
        <v>152</v>
      </c>
      <c r="BE153" s="165">
        <f>IF(N153="základní",J153,0)</f>
        <v>0</v>
      </c>
      <c r="BF153" s="165">
        <f>IF(N153="snížená",J153,0)</f>
        <v>0</v>
      </c>
      <c r="BG153" s="165">
        <f>IF(N153="zákl. přenesená",J153,0)</f>
        <v>0</v>
      </c>
      <c r="BH153" s="165">
        <f>IF(N153="sníž. přenesená",J153,0)</f>
        <v>0</v>
      </c>
      <c r="BI153" s="165">
        <f>IF(N153="nulová",J153,0)</f>
        <v>0</v>
      </c>
      <c r="BJ153" s="19" t="s">
        <v>80</v>
      </c>
      <c r="BK153" s="165">
        <f>ROUND(I153*H153,2)</f>
        <v>0</v>
      </c>
      <c r="BL153" s="19" t="s">
        <v>159</v>
      </c>
      <c r="BM153" s="164" t="s">
        <v>184</v>
      </c>
    </row>
    <row r="154" spans="1:65" s="15" customFormat="1">
      <c r="B154" s="199"/>
      <c r="D154" s="183" t="s">
        <v>440</v>
      </c>
      <c r="E154" s="200" t="s">
        <v>1</v>
      </c>
      <c r="F154" s="201" t="s">
        <v>1206</v>
      </c>
      <c r="H154" s="200" t="s">
        <v>1</v>
      </c>
      <c r="I154" s="202"/>
      <c r="L154" s="199"/>
      <c r="M154" s="203"/>
      <c r="N154" s="204"/>
      <c r="O154" s="204"/>
      <c r="P154" s="204"/>
      <c r="Q154" s="204"/>
      <c r="R154" s="204"/>
      <c r="S154" s="204"/>
      <c r="T154" s="205"/>
      <c r="AT154" s="200" t="s">
        <v>440</v>
      </c>
      <c r="AU154" s="200" t="s">
        <v>82</v>
      </c>
      <c r="AV154" s="15" t="s">
        <v>80</v>
      </c>
      <c r="AW154" s="15" t="s">
        <v>29</v>
      </c>
      <c r="AX154" s="15" t="s">
        <v>72</v>
      </c>
      <c r="AY154" s="200" t="s">
        <v>152</v>
      </c>
    </row>
    <row r="155" spans="1:65" s="13" customFormat="1">
      <c r="B155" s="182"/>
      <c r="D155" s="183" t="s">
        <v>440</v>
      </c>
      <c r="E155" s="184" t="s">
        <v>1</v>
      </c>
      <c r="F155" s="185" t="s">
        <v>1207</v>
      </c>
      <c r="H155" s="186">
        <v>12</v>
      </c>
      <c r="I155" s="187"/>
      <c r="L155" s="182"/>
      <c r="M155" s="188"/>
      <c r="N155" s="189"/>
      <c r="O155" s="189"/>
      <c r="P155" s="189"/>
      <c r="Q155" s="189"/>
      <c r="R155" s="189"/>
      <c r="S155" s="189"/>
      <c r="T155" s="190"/>
      <c r="AT155" s="184" t="s">
        <v>440</v>
      </c>
      <c r="AU155" s="184" t="s">
        <v>82</v>
      </c>
      <c r="AV155" s="13" t="s">
        <v>82</v>
      </c>
      <c r="AW155" s="13" t="s">
        <v>29</v>
      </c>
      <c r="AX155" s="13" t="s">
        <v>72</v>
      </c>
      <c r="AY155" s="184" t="s">
        <v>152</v>
      </c>
    </row>
    <row r="156" spans="1:65" s="14" customFormat="1">
      <c r="B156" s="191"/>
      <c r="D156" s="183" t="s">
        <v>440</v>
      </c>
      <c r="E156" s="192" t="s">
        <v>1</v>
      </c>
      <c r="F156" s="193" t="s">
        <v>448</v>
      </c>
      <c r="H156" s="194">
        <v>12</v>
      </c>
      <c r="I156" s="195"/>
      <c r="L156" s="191"/>
      <c r="M156" s="196"/>
      <c r="N156" s="197"/>
      <c r="O156" s="197"/>
      <c r="P156" s="197"/>
      <c r="Q156" s="197"/>
      <c r="R156" s="197"/>
      <c r="S156" s="197"/>
      <c r="T156" s="198"/>
      <c r="AT156" s="192" t="s">
        <v>440</v>
      </c>
      <c r="AU156" s="192" t="s">
        <v>82</v>
      </c>
      <c r="AV156" s="14" t="s">
        <v>159</v>
      </c>
      <c r="AW156" s="14" t="s">
        <v>29</v>
      </c>
      <c r="AX156" s="14" t="s">
        <v>80</v>
      </c>
      <c r="AY156" s="192" t="s">
        <v>152</v>
      </c>
    </row>
    <row r="157" spans="1:65" s="2" customFormat="1" ht="33" customHeight="1">
      <c r="A157" s="34"/>
      <c r="B157" s="151"/>
      <c r="C157" s="152" t="s">
        <v>190</v>
      </c>
      <c r="D157" s="152" t="s">
        <v>155</v>
      </c>
      <c r="E157" s="153" t="s">
        <v>928</v>
      </c>
      <c r="F157" s="154" t="s">
        <v>929</v>
      </c>
      <c r="G157" s="155" t="s">
        <v>456</v>
      </c>
      <c r="H157" s="156">
        <v>45.85</v>
      </c>
      <c r="I157" s="157"/>
      <c r="J157" s="158">
        <f>ROUND(I157*H157,2)</f>
        <v>0</v>
      </c>
      <c r="K157" s="159"/>
      <c r="L157" s="35"/>
      <c r="M157" s="160" t="s">
        <v>1</v>
      </c>
      <c r="N157" s="161" t="s">
        <v>37</v>
      </c>
      <c r="O157" s="60"/>
      <c r="P157" s="162">
        <f>O157*H157</f>
        <v>0</v>
      </c>
      <c r="Q157" s="162">
        <v>0</v>
      </c>
      <c r="R157" s="162">
        <f>Q157*H157</f>
        <v>0</v>
      </c>
      <c r="S157" s="162">
        <v>0</v>
      </c>
      <c r="T157" s="163">
        <f>S157*H157</f>
        <v>0</v>
      </c>
      <c r="U157" s="34"/>
      <c r="V157" s="34"/>
      <c r="W157" s="34"/>
      <c r="X157" s="34"/>
      <c r="Y157" s="34"/>
      <c r="Z157" s="34"/>
      <c r="AA157" s="34"/>
      <c r="AB157" s="34"/>
      <c r="AC157" s="34"/>
      <c r="AD157" s="34"/>
      <c r="AE157" s="34"/>
      <c r="AR157" s="164" t="s">
        <v>159</v>
      </c>
      <c r="AT157" s="164" t="s">
        <v>155</v>
      </c>
      <c r="AU157" s="164" t="s">
        <v>82</v>
      </c>
      <c r="AY157" s="19" t="s">
        <v>152</v>
      </c>
      <c r="BE157" s="165">
        <f>IF(N157="základní",J157,0)</f>
        <v>0</v>
      </c>
      <c r="BF157" s="165">
        <f>IF(N157="snížená",J157,0)</f>
        <v>0</v>
      </c>
      <c r="BG157" s="165">
        <f>IF(N157="zákl. přenesená",J157,0)</f>
        <v>0</v>
      </c>
      <c r="BH157" s="165">
        <f>IF(N157="sníž. přenesená",J157,0)</f>
        <v>0</v>
      </c>
      <c r="BI157" s="165">
        <f>IF(N157="nulová",J157,0)</f>
        <v>0</v>
      </c>
      <c r="BJ157" s="19" t="s">
        <v>80</v>
      </c>
      <c r="BK157" s="165">
        <f>ROUND(I157*H157,2)</f>
        <v>0</v>
      </c>
      <c r="BL157" s="19" t="s">
        <v>159</v>
      </c>
      <c r="BM157" s="164" t="s">
        <v>189</v>
      </c>
    </row>
    <row r="158" spans="1:65" s="15" customFormat="1">
      <c r="B158" s="199"/>
      <c r="D158" s="183" t="s">
        <v>440</v>
      </c>
      <c r="E158" s="200" t="s">
        <v>1</v>
      </c>
      <c r="F158" s="201" t="s">
        <v>1208</v>
      </c>
      <c r="H158" s="200" t="s">
        <v>1</v>
      </c>
      <c r="I158" s="202"/>
      <c r="L158" s="199"/>
      <c r="M158" s="203"/>
      <c r="N158" s="204"/>
      <c r="O158" s="204"/>
      <c r="P158" s="204"/>
      <c r="Q158" s="204"/>
      <c r="R158" s="204"/>
      <c r="S158" s="204"/>
      <c r="T158" s="205"/>
      <c r="AT158" s="200" t="s">
        <v>440</v>
      </c>
      <c r="AU158" s="200" t="s">
        <v>82</v>
      </c>
      <c r="AV158" s="15" t="s">
        <v>80</v>
      </c>
      <c r="AW158" s="15" t="s">
        <v>29</v>
      </c>
      <c r="AX158" s="15" t="s">
        <v>72</v>
      </c>
      <c r="AY158" s="200" t="s">
        <v>152</v>
      </c>
    </row>
    <row r="159" spans="1:65" s="13" customFormat="1">
      <c r="B159" s="182"/>
      <c r="D159" s="183" t="s">
        <v>440</v>
      </c>
      <c r="E159" s="184" t="s">
        <v>1</v>
      </c>
      <c r="F159" s="185" t="s">
        <v>1209</v>
      </c>
      <c r="H159" s="186">
        <v>44.56</v>
      </c>
      <c r="I159" s="187"/>
      <c r="L159" s="182"/>
      <c r="M159" s="188"/>
      <c r="N159" s="189"/>
      <c r="O159" s="189"/>
      <c r="P159" s="189"/>
      <c r="Q159" s="189"/>
      <c r="R159" s="189"/>
      <c r="S159" s="189"/>
      <c r="T159" s="190"/>
      <c r="AT159" s="184" t="s">
        <v>440</v>
      </c>
      <c r="AU159" s="184" t="s">
        <v>82</v>
      </c>
      <c r="AV159" s="13" t="s">
        <v>82</v>
      </c>
      <c r="AW159" s="13" t="s">
        <v>29</v>
      </c>
      <c r="AX159" s="13" t="s">
        <v>72</v>
      </c>
      <c r="AY159" s="184" t="s">
        <v>152</v>
      </c>
    </row>
    <row r="160" spans="1:65" s="15" customFormat="1">
      <c r="B160" s="199"/>
      <c r="D160" s="183" t="s">
        <v>440</v>
      </c>
      <c r="E160" s="200" t="s">
        <v>1</v>
      </c>
      <c r="F160" s="201" t="s">
        <v>1210</v>
      </c>
      <c r="H160" s="200" t="s">
        <v>1</v>
      </c>
      <c r="I160" s="202"/>
      <c r="L160" s="199"/>
      <c r="M160" s="203"/>
      <c r="N160" s="204"/>
      <c r="O160" s="204"/>
      <c r="P160" s="204"/>
      <c r="Q160" s="204"/>
      <c r="R160" s="204"/>
      <c r="S160" s="204"/>
      <c r="T160" s="205"/>
      <c r="AT160" s="200" t="s">
        <v>440</v>
      </c>
      <c r="AU160" s="200" t="s">
        <v>82</v>
      </c>
      <c r="AV160" s="15" t="s">
        <v>80</v>
      </c>
      <c r="AW160" s="15" t="s">
        <v>29</v>
      </c>
      <c r="AX160" s="15" t="s">
        <v>72</v>
      </c>
      <c r="AY160" s="200" t="s">
        <v>152</v>
      </c>
    </row>
    <row r="161" spans="1:65" s="13" customFormat="1">
      <c r="B161" s="182"/>
      <c r="D161" s="183" t="s">
        <v>440</v>
      </c>
      <c r="E161" s="184" t="s">
        <v>1</v>
      </c>
      <c r="F161" s="185" t="s">
        <v>1211</v>
      </c>
      <c r="H161" s="186">
        <v>1.29</v>
      </c>
      <c r="I161" s="187"/>
      <c r="L161" s="182"/>
      <c r="M161" s="188"/>
      <c r="N161" s="189"/>
      <c r="O161" s="189"/>
      <c r="P161" s="189"/>
      <c r="Q161" s="189"/>
      <c r="R161" s="189"/>
      <c r="S161" s="189"/>
      <c r="T161" s="190"/>
      <c r="AT161" s="184" t="s">
        <v>440</v>
      </c>
      <c r="AU161" s="184" t="s">
        <v>82</v>
      </c>
      <c r="AV161" s="13" t="s">
        <v>82</v>
      </c>
      <c r="AW161" s="13" t="s">
        <v>29</v>
      </c>
      <c r="AX161" s="13" t="s">
        <v>72</v>
      </c>
      <c r="AY161" s="184" t="s">
        <v>152</v>
      </c>
    </row>
    <row r="162" spans="1:65" s="14" customFormat="1">
      <c r="B162" s="191"/>
      <c r="D162" s="183" t="s">
        <v>440</v>
      </c>
      <c r="E162" s="192" t="s">
        <v>1</v>
      </c>
      <c r="F162" s="193" t="s">
        <v>448</v>
      </c>
      <c r="H162" s="194">
        <v>45.85</v>
      </c>
      <c r="I162" s="195"/>
      <c r="L162" s="191"/>
      <c r="M162" s="196"/>
      <c r="N162" s="197"/>
      <c r="O162" s="197"/>
      <c r="P162" s="197"/>
      <c r="Q162" s="197"/>
      <c r="R162" s="197"/>
      <c r="S162" s="197"/>
      <c r="T162" s="198"/>
      <c r="AT162" s="192" t="s">
        <v>440</v>
      </c>
      <c r="AU162" s="192" t="s">
        <v>82</v>
      </c>
      <c r="AV162" s="14" t="s">
        <v>159</v>
      </c>
      <c r="AW162" s="14" t="s">
        <v>29</v>
      </c>
      <c r="AX162" s="14" t="s">
        <v>80</v>
      </c>
      <c r="AY162" s="192" t="s">
        <v>152</v>
      </c>
    </row>
    <row r="163" spans="1:65" s="2" customFormat="1" ht="33" customHeight="1">
      <c r="A163" s="34"/>
      <c r="B163" s="151"/>
      <c r="C163" s="152" t="s">
        <v>195</v>
      </c>
      <c r="D163" s="152" t="s">
        <v>155</v>
      </c>
      <c r="E163" s="153" t="s">
        <v>933</v>
      </c>
      <c r="F163" s="154" t="s">
        <v>934</v>
      </c>
      <c r="G163" s="155" t="s">
        <v>176</v>
      </c>
      <c r="H163" s="156">
        <v>75</v>
      </c>
      <c r="I163" s="157"/>
      <c r="J163" s="158">
        <f>ROUND(I163*H163,2)</f>
        <v>0</v>
      </c>
      <c r="K163" s="159"/>
      <c r="L163" s="35"/>
      <c r="M163" s="160" t="s">
        <v>1</v>
      </c>
      <c r="N163" s="161" t="s">
        <v>37</v>
      </c>
      <c r="O163" s="60"/>
      <c r="P163" s="162">
        <f>O163*H163</f>
        <v>0</v>
      </c>
      <c r="Q163" s="162">
        <v>0</v>
      </c>
      <c r="R163" s="162">
        <f>Q163*H163</f>
        <v>0</v>
      </c>
      <c r="S163" s="162">
        <v>0</v>
      </c>
      <c r="T163" s="163">
        <f>S163*H163</f>
        <v>0</v>
      </c>
      <c r="U163" s="34"/>
      <c r="V163" s="34"/>
      <c r="W163" s="34"/>
      <c r="X163" s="34"/>
      <c r="Y163" s="34"/>
      <c r="Z163" s="34"/>
      <c r="AA163" s="34"/>
      <c r="AB163" s="34"/>
      <c r="AC163" s="34"/>
      <c r="AD163" s="34"/>
      <c r="AE163" s="34"/>
      <c r="AR163" s="164" t="s">
        <v>159</v>
      </c>
      <c r="AT163" s="164" t="s">
        <v>155</v>
      </c>
      <c r="AU163" s="164" t="s">
        <v>82</v>
      </c>
      <c r="AY163" s="19" t="s">
        <v>152</v>
      </c>
      <c r="BE163" s="165">
        <f>IF(N163="základní",J163,0)</f>
        <v>0</v>
      </c>
      <c r="BF163" s="165">
        <f>IF(N163="snížená",J163,0)</f>
        <v>0</v>
      </c>
      <c r="BG163" s="165">
        <f>IF(N163="zákl. přenesená",J163,0)</f>
        <v>0</v>
      </c>
      <c r="BH163" s="165">
        <f>IF(N163="sníž. přenesená",J163,0)</f>
        <v>0</v>
      </c>
      <c r="BI163" s="165">
        <f>IF(N163="nulová",J163,0)</f>
        <v>0</v>
      </c>
      <c r="BJ163" s="19" t="s">
        <v>80</v>
      </c>
      <c r="BK163" s="165">
        <f>ROUND(I163*H163,2)</f>
        <v>0</v>
      </c>
      <c r="BL163" s="19" t="s">
        <v>159</v>
      </c>
      <c r="BM163" s="164" t="s">
        <v>236</v>
      </c>
    </row>
    <row r="164" spans="1:65" s="15" customFormat="1">
      <c r="B164" s="199"/>
      <c r="D164" s="183" t="s">
        <v>440</v>
      </c>
      <c r="E164" s="200" t="s">
        <v>1</v>
      </c>
      <c r="F164" s="201" t="s">
        <v>1212</v>
      </c>
      <c r="H164" s="200" t="s">
        <v>1</v>
      </c>
      <c r="I164" s="202"/>
      <c r="L164" s="199"/>
      <c r="M164" s="203"/>
      <c r="N164" s="204"/>
      <c r="O164" s="204"/>
      <c r="P164" s="204"/>
      <c r="Q164" s="204"/>
      <c r="R164" s="204"/>
      <c r="S164" s="204"/>
      <c r="T164" s="205"/>
      <c r="AT164" s="200" t="s">
        <v>440</v>
      </c>
      <c r="AU164" s="200" t="s">
        <v>82</v>
      </c>
      <c r="AV164" s="15" t="s">
        <v>80</v>
      </c>
      <c r="AW164" s="15" t="s">
        <v>29</v>
      </c>
      <c r="AX164" s="15" t="s">
        <v>72</v>
      </c>
      <c r="AY164" s="200" t="s">
        <v>152</v>
      </c>
    </row>
    <row r="165" spans="1:65" s="13" customFormat="1">
      <c r="B165" s="182"/>
      <c r="D165" s="183" t="s">
        <v>440</v>
      </c>
      <c r="E165" s="184" t="s">
        <v>1</v>
      </c>
      <c r="F165" s="185" t="s">
        <v>298</v>
      </c>
      <c r="H165" s="186">
        <v>39</v>
      </c>
      <c r="I165" s="187"/>
      <c r="L165" s="182"/>
      <c r="M165" s="188"/>
      <c r="N165" s="189"/>
      <c r="O165" s="189"/>
      <c r="P165" s="189"/>
      <c r="Q165" s="189"/>
      <c r="R165" s="189"/>
      <c r="S165" s="189"/>
      <c r="T165" s="190"/>
      <c r="AT165" s="184" t="s">
        <v>440</v>
      </c>
      <c r="AU165" s="184" t="s">
        <v>82</v>
      </c>
      <c r="AV165" s="13" t="s">
        <v>82</v>
      </c>
      <c r="AW165" s="13" t="s">
        <v>29</v>
      </c>
      <c r="AX165" s="13" t="s">
        <v>72</v>
      </c>
      <c r="AY165" s="184" t="s">
        <v>152</v>
      </c>
    </row>
    <row r="166" spans="1:65" s="15" customFormat="1">
      <c r="B166" s="199"/>
      <c r="D166" s="183" t="s">
        <v>440</v>
      </c>
      <c r="E166" s="200" t="s">
        <v>1</v>
      </c>
      <c r="F166" s="201" t="s">
        <v>1213</v>
      </c>
      <c r="H166" s="200" t="s">
        <v>1</v>
      </c>
      <c r="I166" s="202"/>
      <c r="L166" s="199"/>
      <c r="M166" s="203"/>
      <c r="N166" s="204"/>
      <c r="O166" s="204"/>
      <c r="P166" s="204"/>
      <c r="Q166" s="204"/>
      <c r="R166" s="204"/>
      <c r="S166" s="204"/>
      <c r="T166" s="205"/>
      <c r="AT166" s="200" t="s">
        <v>440</v>
      </c>
      <c r="AU166" s="200" t="s">
        <v>82</v>
      </c>
      <c r="AV166" s="15" t="s">
        <v>80</v>
      </c>
      <c r="AW166" s="15" t="s">
        <v>29</v>
      </c>
      <c r="AX166" s="15" t="s">
        <v>72</v>
      </c>
      <c r="AY166" s="200" t="s">
        <v>152</v>
      </c>
    </row>
    <row r="167" spans="1:65" s="13" customFormat="1">
      <c r="B167" s="182"/>
      <c r="D167" s="183" t="s">
        <v>440</v>
      </c>
      <c r="E167" s="184" t="s">
        <v>1</v>
      </c>
      <c r="F167" s="185" t="s">
        <v>221</v>
      </c>
      <c r="H167" s="186">
        <v>36</v>
      </c>
      <c r="I167" s="187"/>
      <c r="L167" s="182"/>
      <c r="M167" s="188"/>
      <c r="N167" s="189"/>
      <c r="O167" s="189"/>
      <c r="P167" s="189"/>
      <c r="Q167" s="189"/>
      <c r="R167" s="189"/>
      <c r="S167" s="189"/>
      <c r="T167" s="190"/>
      <c r="AT167" s="184" t="s">
        <v>440</v>
      </c>
      <c r="AU167" s="184" t="s">
        <v>82</v>
      </c>
      <c r="AV167" s="13" t="s">
        <v>82</v>
      </c>
      <c r="AW167" s="13" t="s">
        <v>29</v>
      </c>
      <c r="AX167" s="13" t="s">
        <v>72</v>
      </c>
      <c r="AY167" s="184" t="s">
        <v>152</v>
      </c>
    </row>
    <row r="168" spans="1:65" s="14" customFormat="1">
      <c r="B168" s="191"/>
      <c r="D168" s="183" t="s">
        <v>440</v>
      </c>
      <c r="E168" s="192" t="s">
        <v>1</v>
      </c>
      <c r="F168" s="193" t="s">
        <v>448</v>
      </c>
      <c r="H168" s="194">
        <v>75</v>
      </c>
      <c r="I168" s="195"/>
      <c r="L168" s="191"/>
      <c r="M168" s="196"/>
      <c r="N168" s="197"/>
      <c r="O168" s="197"/>
      <c r="P168" s="197"/>
      <c r="Q168" s="197"/>
      <c r="R168" s="197"/>
      <c r="S168" s="197"/>
      <c r="T168" s="198"/>
      <c r="AT168" s="192" t="s">
        <v>440</v>
      </c>
      <c r="AU168" s="192" t="s">
        <v>82</v>
      </c>
      <c r="AV168" s="14" t="s">
        <v>159</v>
      </c>
      <c r="AW168" s="14" t="s">
        <v>29</v>
      </c>
      <c r="AX168" s="14" t="s">
        <v>80</v>
      </c>
      <c r="AY168" s="192" t="s">
        <v>152</v>
      </c>
    </row>
    <row r="169" spans="1:65" s="2" customFormat="1" ht="44.25" customHeight="1">
      <c r="A169" s="34"/>
      <c r="B169" s="151"/>
      <c r="C169" s="152" t="s">
        <v>199</v>
      </c>
      <c r="D169" s="152" t="s">
        <v>155</v>
      </c>
      <c r="E169" s="153" t="s">
        <v>1214</v>
      </c>
      <c r="F169" s="154" t="s">
        <v>1215</v>
      </c>
      <c r="G169" s="155" t="s">
        <v>176</v>
      </c>
      <c r="H169" s="156">
        <v>44</v>
      </c>
      <c r="I169" s="157"/>
      <c r="J169" s="158">
        <f>ROUND(I169*H169,2)</f>
        <v>0</v>
      </c>
      <c r="K169" s="159"/>
      <c r="L169" s="35"/>
      <c r="M169" s="160" t="s">
        <v>1</v>
      </c>
      <c r="N169" s="161" t="s">
        <v>37</v>
      </c>
      <c r="O169" s="60"/>
      <c r="P169" s="162">
        <f>O169*H169</f>
        <v>0</v>
      </c>
      <c r="Q169" s="162">
        <v>0</v>
      </c>
      <c r="R169" s="162">
        <f>Q169*H169</f>
        <v>0</v>
      </c>
      <c r="S169" s="162">
        <v>0</v>
      </c>
      <c r="T169" s="163">
        <f>S169*H169</f>
        <v>0</v>
      </c>
      <c r="U169" s="34"/>
      <c r="V169" s="34"/>
      <c r="W169" s="34"/>
      <c r="X169" s="34"/>
      <c r="Y169" s="34"/>
      <c r="Z169" s="34"/>
      <c r="AA169" s="34"/>
      <c r="AB169" s="34"/>
      <c r="AC169" s="34"/>
      <c r="AD169" s="34"/>
      <c r="AE169" s="34"/>
      <c r="AR169" s="164" t="s">
        <v>159</v>
      </c>
      <c r="AT169" s="164" t="s">
        <v>155</v>
      </c>
      <c r="AU169" s="164" t="s">
        <v>82</v>
      </c>
      <c r="AY169" s="19" t="s">
        <v>152</v>
      </c>
      <c r="BE169" s="165">
        <f>IF(N169="základní",J169,0)</f>
        <v>0</v>
      </c>
      <c r="BF169" s="165">
        <f>IF(N169="snížená",J169,0)</f>
        <v>0</v>
      </c>
      <c r="BG169" s="165">
        <f>IF(N169="zákl. přenesená",J169,0)</f>
        <v>0</v>
      </c>
      <c r="BH169" s="165">
        <f>IF(N169="sníž. přenesená",J169,0)</f>
        <v>0</v>
      </c>
      <c r="BI169" s="165">
        <f>IF(N169="nulová",J169,0)</f>
        <v>0</v>
      </c>
      <c r="BJ169" s="19" t="s">
        <v>80</v>
      </c>
      <c r="BK169" s="165">
        <f>ROUND(I169*H169,2)</f>
        <v>0</v>
      </c>
      <c r="BL169" s="19" t="s">
        <v>159</v>
      </c>
      <c r="BM169" s="164" t="s">
        <v>244</v>
      </c>
    </row>
    <row r="170" spans="1:65" s="13" customFormat="1">
      <c r="B170" s="182"/>
      <c r="D170" s="183" t="s">
        <v>440</v>
      </c>
      <c r="E170" s="184" t="s">
        <v>1</v>
      </c>
      <c r="F170" s="185" t="s">
        <v>1216</v>
      </c>
      <c r="H170" s="186">
        <v>44</v>
      </c>
      <c r="I170" s="187"/>
      <c r="L170" s="182"/>
      <c r="M170" s="188"/>
      <c r="N170" s="189"/>
      <c r="O170" s="189"/>
      <c r="P170" s="189"/>
      <c r="Q170" s="189"/>
      <c r="R170" s="189"/>
      <c r="S170" s="189"/>
      <c r="T170" s="190"/>
      <c r="AT170" s="184" t="s">
        <v>440</v>
      </c>
      <c r="AU170" s="184" t="s">
        <v>82</v>
      </c>
      <c r="AV170" s="13" t="s">
        <v>82</v>
      </c>
      <c r="AW170" s="13" t="s">
        <v>29</v>
      </c>
      <c r="AX170" s="13" t="s">
        <v>72</v>
      </c>
      <c r="AY170" s="184" t="s">
        <v>152</v>
      </c>
    </row>
    <row r="171" spans="1:65" s="14" customFormat="1">
      <c r="B171" s="191"/>
      <c r="D171" s="183" t="s">
        <v>440</v>
      </c>
      <c r="E171" s="192" t="s">
        <v>1</v>
      </c>
      <c r="F171" s="193" t="s">
        <v>448</v>
      </c>
      <c r="H171" s="194">
        <v>44</v>
      </c>
      <c r="I171" s="195"/>
      <c r="L171" s="191"/>
      <c r="M171" s="196"/>
      <c r="N171" s="197"/>
      <c r="O171" s="197"/>
      <c r="P171" s="197"/>
      <c r="Q171" s="197"/>
      <c r="R171" s="197"/>
      <c r="S171" s="197"/>
      <c r="T171" s="198"/>
      <c r="AT171" s="192" t="s">
        <v>440</v>
      </c>
      <c r="AU171" s="192" t="s">
        <v>82</v>
      </c>
      <c r="AV171" s="14" t="s">
        <v>159</v>
      </c>
      <c r="AW171" s="14" t="s">
        <v>29</v>
      </c>
      <c r="AX171" s="14" t="s">
        <v>80</v>
      </c>
      <c r="AY171" s="192" t="s">
        <v>152</v>
      </c>
    </row>
    <row r="172" spans="1:65" s="2" customFormat="1" ht="44.25" customHeight="1">
      <c r="A172" s="34"/>
      <c r="B172" s="151"/>
      <c r="C172" s="152" t="s">
        <v>203</v>
      </c>
      <c r="D172" s="152" t="s">
        <v>155</v>
      </c>
      <c r="E172" s="153" t="s">
        <v>1217</v>
      </c>
      <c r="F172" s="154" t="s">
        <v>1218</v>
      </c>
      <c r="G172" s="155" t="s">
        <v>176</v>
      </c>
      <c r="H172" s="156">
        <v>94</v>
      </c>
      <c r="I172" s="157"/>
      <c r="J172" s="158">
        <f>ROUND(I172*H172,2)</f>
        <v>0</v>
      </c>
      <c r="K172" s="159"/>
      <c r="L172" s="35"/>
      <c r="M172" s="160" t="s">
        <v>1</v>
      </c>
      <c r="N172" s="161" t="s">
        <v>37</v>
      </c>
      <c r="O172" s="60"/>
      <c r="P172" s="162">
        <f>O172*H172</f>
        <v>0</v>
      </c>
      <c r="Q172" s="162">
        <v>0</v>
      </c>
      <c r="R172" s="162">
        <f>Q172*H172</f>
        <v>0</v>
      </c>
      <c r="S172" s="162">
        <v>0</v>
      </c>
      <c r="T172" s="163">
        <f>S172*H172</f>
        <v>0</v>
      </c>
      <c r="U172" s="34"/>
      <c r="V172" s="34"/>
      <c r="W172" s="34"/>
      <c r="X172" s="34"/>
      <c r="Y172" s="34"/>
      <c r="Z172" s="34"/>
      <c r="AA172" s="34"/>
      <c r="AB172" s="34"/>
      <c r="AC172" s="34"/>
      <c r="AD172" s="34"/>
      <c r="AE172" s="34"/>
      <c r="AR172" s="164" t="s">
        <v>159</v>
      </c>
      <c r="AT172" s="164" t="s">
        <v>155</v>
      </c>
      <c r="AU172" s="164" t="s">
        <v>82</v>
      </c>
      <c r="AY172" s="19" t="s">
        <v>152</v>
      </c>
      <c r="BE172" s="165">
        <f>IF(N172="základní",J172,0)</f>
        <v>0</v>
      </c>
      <c r="BF172" s="165">
        <f>IF(N172="snížená",J172,0)</f>
        <v>0</v>
      </c>
      <c r="BG172" s="165">
        <f>IF(N172="zákl. přenesená",J172,0)</f>
        <v>0</v>
      </c>
      <c r="BH172" s="165">
        <f>IF(N172="sníž. přenesená",J172,0)</f>
        <v>0</v>
      </c>
      <c r="BI172" s="165">
        <f>IF(N172="nulová",J172,0)</f>
        <v>0</v>
      </c>
      <c r="BJ172" s="19" t="s">
        <v>80</v>
      </c>
      <c r="BK172" s="165">
        <f>ROUND(I172*H172,2)</f>
        <v>0</v>
      </c>
      <c r="BL172" s="19" t="s">
        <v>159</v>
      </c>
      <c r="BM172" s="164" t="s">
        <v>202</v>
      </c>
    </row>
    <row r="173" spans="1:65" s="13" customFormat="1">
      <c r="B173" s="182"/>
      <c r="D173" s="183" t="s">
        <v>440</v>
      </c>
      <c r="E173" s="184" t="s">
        <v>1</v>
      </c>
      <c r="F173" s="185" t="s">
        <v>1219</v>
      </c>
      <c r="H173" s="186">
        <v>27</v>
      </c>
      <c r="I173" s="187"/>
      <c r="L173" s="182"/>
      <c r="M173" s="188"/>
      <c r="N173" s="189"/>
      <c r="O173" s="189"/>
      <c r="P173" s="189"/>
      <c r="Q173" s="189"/>
      <c r="R173" s="189"/>
      <c r="S173" s="189"/>
      <c r="T173" s="190"/>
      <c r="AT173" s="184" t="s">
        <v>440</v>
      </c>
      <c r="AU173" s="184" t="s">
        <v>82</v>
      </c>
      <c r="AV173" s="13" t="s">
        <v>82</v>
      </c>
      <c r="AW173" s="13" t="s">
        <v>29</v>
      </c>
      <c r="AX173" s="13" t="s">
        <v>72</v>
      </c>
      <c r="AY173" s="184" t="s">
        <v>152</v>
      </c>
    </row>
    <row r="174" spans="1:65" s="13" customFormat="1">
      <c r="B174" s="182"/>
      <c r="D174" s="183" t="s">
        <v>440</v>
      </c>
      <c r="E174" s="184" t="s">
        <v>1</v>
      </c>
      <c r="F174" s="185" t="s">
        <v>1220</v>
      </c>
      <c r="H174" s="186">
        <v>67</v>
      </c>
      <c r="I174" s="187"/>
      <c r="L174" s="182"/>
      <c r="M174" s="188"/>
      <c r="N174" s="189"/>
      <c r="O174" s="189"/>
      <c r="P174" s="189"/>
      <c r="Q174" s="189"/>
      <c r="R174" s="189"/>
      <c r="S174" s="189"/>
      <c r="T174" s="190"/>
      <c r="AT174" s="184" t="s">
        <v>440</v>
      </c>
      <c r="AU174" s="184" t="s">
        <v>82</v>
      </c>
      <c r="AV174" s="13" t="s">
        <v>82</v>
      </c>
      <c r="AW174" s="13" t="s">
        <v>29</v>
      </c>
      <c r="AX174" s="13" t="s">
        <v>72</v>
      </c>
      <c r="AY174" s="184" t="s">
        <v>152</v>
      </c>
    </row>
    <row r="175" spans="1:65" s="14" customFormat="1">
      <c r="B175" s="191"/>
      <c r="D175" s="183" t="s">
        <v>440</v>
      </c>
      <c r="E175" s="192" t="s">
        <v>1</v>
      </c>
      <c r="F175" s="193" t="s">
        <v>448</v>
      </c>
      <c r="H175" s="194">
        <v>94</v>
      </c>
      <c r="I175" s="195"/>
      <c r="L175" s="191"/>
      <c r="M175" s="196"/>
      <c r="N175" s="197"/>
      <c r="O175" s="197"/>
      <c r="P175" s="197"/>
      <c r="Q175" s="197"/>
      <c r="R175" s="197"/>
      <c r="S175" s="197"/>
      <c r="T175" s="198"/>
      <c r="AT175" s="192" t="s">
        <v>440</v>
      </c>
      <c r="AU175" s="192" t="s">
        <v>82</v>
      </c>
      <c r="AV175" s="14" t="s">
        <v>159</v>
      </c>
      <c r="AW175" s="14" t="s">
        <v>29</v>
      </c>
      <c r="AX175" s="14" t="s">
        <v>80</v>
      </c>
      <c r="AY175" s="192" t="s">
        <v>152</v>
      </c>
    </row>
    <row r="176" spans="1:65" s="2" customFormat="1" ht="24.2" customHeight="1">
      <c r="A176" s="34"/>
      <c r="B176" s="151"/>
      <c r="C176" s="152" t="s">
        <v>207</v>
      </c>
      <c r="D176" s="152" t="s">
        <v>155</v>
      </c>
      <c r="E176" s="153" t="s">
        <v>1221</v>
      </c>
      <c r="F176" s="154" t="s">
        <v>1222</v>
      </c>
      <c r="G176" s="155" t="s">
        <v>456</v>
      </c>
      <c r="H176" s="156">
        <v>198.34</v>
      </c>
      <c r="I176" s="157"/>
      <c r="J176" s="158">
        <f>ROUND(I176*H176,2)</f>
        <v>0</v>
      </c>
      <c r="K176" s="159"/>
      <c r="L176" s="35"/>
      <c r="M176" s="160" t="s">
        <v>1</v>
      </c>
      <c r="N176" s="161" t="s">
        <v>37</v>
      </c>
      <c r="O176" s="60"/>
      <c r="P176" s="162">
        <f>O176*H176</f>
        <v>0</v>
      </c>
      <c r="Q176" s="162">
        <v>0</v>
      </c>
      <c r="R176" s="162">
        <f>Q176*H176</f>
        <v>0</v>
      </c>
      <c r="S176" s="162">
        <v>0</v>
      </c>
      <c r="T176" s="163">
        <f>S176*H176</f>
        <v>0</v>
      </c>
      <c r="U176" s="34"/>
      <c r="V176" s="34"/>
      <c r="W176" s="34"/>
      <c r="X176" s="34"/>
      <c r="Y176" s="34"/>
      <c r="Z176" s="34"/>
      <c r="AA176" s="34"/>
      <c r="AB176" s="34"/>
      <c r="AC176" s="34"/>
      <c r="AD176" s="34"/>
      <c r="AE176" s="34"/>
      <c r="AR176" s="164" t="s">
        <v>159</v>
      </c>
      <c r="AT176" s="164" t="s">
        <v>155</v>
      </c>
      <c r="AU176" s="164" t="s">
        <v>82</v>
      </c>
      <c r="AY176" s="19" t="s">
        <v>152</v>
      </c>
      <c r="BE176" s="165">
        <f>IF(N176="základní",J176,0)</f>
        <v>0</v>
      </c>
      <c r="BF176" s="165">
        <f>IF(N176="snížená",J176,0)</f>
        <v>0</v>
      </c>
      <c r="BG176" s="165">
        <f>IF(N176="zákl. přenesená",J176,0)</f>
        <v>0</v>
      </c>
      <c r="BH176" s="165">
        <f>IF(N176="sníž. přenesená",J176,0)</f>
        <v>0</v>
      </c>
      <c r="BI176" s="165">
        <f>IF(N176="nulová",J176,0)</f>
        <v>0</v>
      </c>
      <c r="BJ176" s="19" t="s">
        <v>80</v>
      </c>
      <c r="BK176" s="165">
        <f>ROUND(I176*H176,2)</f>
        <v>0</v>
      </c>
      <c r="BL176" s="19" t="s">
        <v>159</v>
      </c>
      <c r="BM176" s="164" t="s">
        <v>206</v>
      </c>
    </row>
    <row r="177" spans="1:65" s="15" customFormat="1">
      <c r="B177" s="199"/>
      <c r="D177" s="183" t="s">
        <v>440</v>
      </c>
      <c r="E177" s="200" t="s">
        <v>1</v>
      </c>
      <c r="F177" s="201" t="s">
        <v>1223</v>
      </c>
      <c r="H177" s="200" t="s">
        <v>1</v>
      </c>
      <c r="I177" s="202"/>
      <c r="L177" s="199"/>
      <c r="M177" s="203"/>
      <c r="N177" s="204"/>
      <c r="O177" s="204"/>
      <c r="P177" s="204"/>
      <c r="Q177" s="204"/>
      <c r="R177" s="204"/>
      <c r="S177" s="204"/>
      <c r="T177" s="205"/>
      <c r="AT177" s="200" t="s">
        <v>440</v>
      </c>
      <c r="AU177" s="200" t="s">
        <v>82</v>
      </c>
      <c r="AV177" s="15" t="s">
        <v>80</v>
      </c>
      <c r="AW177" s="15" t="s">
        <v>29</v>
      </c>
      <c r="AX177" s="15" t="s">
        <v>72</v>
      </c>
      <c r="AY177" s="200" t="s">
        <v>152</v>
      </c>
    </row>
    <row r="178" spans="1:65" s="13" customFormat="1">
      <c r="B178" s="182"/>
      <c r="D178" s="183" t="s">
        <v>440</v>
      </c>
      <c r="E178" s="184" t="s">
        <v>1</v>
      </c>
      <c r="F178" s="185" t="s">
        <v>1224</v>
      </c>
      <c r="H178" s="186">
        <v>45.85</v>
      </c>
      <c r="I178" s="187"/>
      <c r="L178" s="182"/>
      <c r="M178" s="188"/>
      <c r="N178" s="189"/>
      <c r="O178" s="189"/>
      <c r="P178" s="189"/>
      <c r="Q178" s="189"/>
      <c r="R178" s="189"/>
      <c r="S178" s="189"/>
      <c r="T178" s="190"/>
      <c r="AT178" s="184" t="s">
        <v>440</v>
      </c>
      <c r="AU178" s="184" t="s">
        <v>82</v>
      </c>
      <c r="AV178" s="13" t="s">
        <v>82</v>
      </c>
      <c r="AW178" s="13" t="s">
        <v>29</v>
      </c>
      <c r="AX178" s="13" t="s">
        <v>72</v>
      </c>
      <c r="AY178" s="184" t="s">
        <v>152</v>
      </c>
    </row>
    <row r="179" spans="1:65" s="15" customFormat="1">
      <c r="B179" s="199"/>
      <c r="D179" s="183" t="s">
        <v>440</v>
      </c>
      <c r="E179" s="200" t="s">
        <v>1</v>
      </c>
      <c r="F179" s="201" t="s">
        <v>1225</v>
      </c>
      <c r="H179" s="200" t="s">
        <v>1</v>
      </c>
      <c r="I179" s="202"/>
      <c r="L179" s="199"/>
      <c r="M179" s="203"/>
      <c r="N179" s="204"/>
      <c r="O179" s="204"/>
      <c r="P179" s="204"/>
      <c r="Q179" s="204"/>
      <c r="R179" s="204"/>
      <c r="S179" s="204"/>
      <c r="T179" s="205"/>
      <c r="AT179" s="200" t="s">
        <v>440</v>
      </c>
      <c r="AU179" s="200" t="s">
        <v>82</v>
      </c>
      <c r="AV179" s="15" t="s">
        <v>80</v>
      </c>
      <c r="AW179" s="15" t="s">
        <v>29</v>
      </c>
      <c r="AX179" s="15" t="s">
        <v>72</v>
      </c>
      <c r="AY179" s="200" t="s">
        <v>152</v>
      </c>
    </row>
    <row r="180" spans="1:65" s="13" customFormat="1">
      <c r="B180" s="182"/>
      <c r="D180" s="183" t="s">
        <v>440</v>
      </c>
      <c r="E180" s="184" t="s">
        <v>1</v>
      </c>
      <c r="F180" s="185" t="s">
        <v>1226</v>
      </c>
      <c r="H180" s="186">
        <v>152.49</v>
      </c>
      <c r="I180" s="187"/>
      <c r="L180" s="182"/>
      <c r="M180" s="188"/>
      <c r="N180" s="189"/>
      <c r="O180" s="189"/>
      <c r="P180" s="189"/>
      <c r="Q180" s="189"/>
      <c r="R180" s="189"/>
      <c r="S180" s="189"/>
      <c r="T180" s="190"/>
      <c r="AT180" s="184" t="s">
        <v>440</v>
      </c>
      <c r="AU180" s="184" t="s">
        <v>82</v>
      </c>
      <c r="AV180" s="13" t="s">
        <v>82</v>
      </c>
      <c r="AW180" s="13" t="s">
        <v>29</v>
      </c>
      <c r="AX180" s="13" t="s">
        <v>72</v>
      </c>
      <c r="AY180" s="184" t="s">
        <v>152</v>
      </c>
    </row>
    <row r="181" spans="1:65" s="14" customFormat="1">
      <c r="B181" s="191"/>
      <c r="D181" s="183" t="s">
        <v>440</v>
      </c>
      <c r="E181" s="192" t="s">
        <v>1</v>
      </c>
      <c r="F181" s="193" t="s">
        <v>448</v>
      </c>
      <c r="H181" s="194">
        <v>198.34</v>
      </c>
      <c r="I181" s="195"/>
      <c r="L181" s="191"/>
      <c r="M181" s="196"/>
      <c r="N181" s="197"/>
      <c r="O181" s="197"/>
      <c r="P181" s="197"/>
      <c r="Q181" s="197"/>
      <c r="R181" s="197"/>
      <c r="S181" s="197"/>
      <c r="T181" s="198"/>
      <c r="AT181" s="192" t="s">
        <v>440</v>
      </c>
      <c r="AU181" s="192" t="s">
        <v>82</v>
      </c>
      <c r="AV181" s="14" t="s">
        <v>159</v>
      </c>
      <c r="AW181" s="14" t="s">
        <v>29</v>
      </c>
      <c r="AX181" s="14" t="s">
        <v>80</v>
      </c>
      <c r="AY181" s="192" t="s">
        <v>152</v>
      </c>
    </row>
    <row r="182" spans="1:65" s="2" customFormat="1" ht="24.2" customHeight="1">
      <c r="A182" s="34"/>
      <c r="B182" s="151"/>
      <c r="C182" s="152" t="s">
        <v>8</v>
      </c>
      <c r="D182" s="152" t="s">
        <v>155</v>
      </c>
      <c r="E182" s="153" t="s">
        <v>1227</v>
      </c>
      <c r="F182" s="154" t="s">
        <v>958</v>
      </c>
      <c r="G182" s="155" t="s">
        <v>456</v>
      </c>
      <c r="H182" s="156">
        <v>146.68</v>
      </c>
      <c r="I182" s="157"/>
      <c r="J182" s="158">
        <f>ROUND(I182*H182,2)</f>
        <v>0</v>
      </c>
      <c r="K182" s="159"/>
      <c r="L182" s="35"/>
      <c r="M182" s="160" t="s">
        <v>1</v>
      </c>
      <c r="N182" s="161" t="s">
        <v>37</v>
      </c>
      <c r="O182" s="60"/>
      <c r="P182" s="162">
        <f>O182*H182</f>
        <v>0</v>
      </c>
      <c r="Q182" s="162">
        <v>0</v>
      </c>
      <c r="R182" s="162">
        <f>Q182*H182</f>
        <v>0</v>
      </c>
      <c r="S182" s="162">
        <v>0</v>
      </c>
      <c r="T182" s="163">
        <f>S182*H182</f>
        <v>0</v>
      </c>
      <c r="U182" s="34"/>
      <c r="V182" s="34"/>
      <c r="W182" s="34"/>
      <c r="X182" s="34"/>
      <c r="Y182" s="34"/>
      <c r="Z182" s="34"/>
      <c r="AA182" s="34"/>
      <c r="AB182" s="34"/>
      <c r="AC182" s="34"/>
      <c r="AD182" s="34"/>
      <c r="AE182" s="34"/>
      <c r="AR182" s="164" t="s">
        <v>159</v>
      </c>
      <c r="AT182" s="164" t="s">
        <v>155</v>
      </c>
      <c r="AU182" s="164" t="s">
        <v>82</v>
      </c>
      <c r="AY182" s="19" t="s">
        <v>152</v>
      </c>
      <c r="BE182" s="165">
        <f>IF(N182="základní",J182,0)</f>
        <v>0</v>
      </c>
      <c r="BF182" s="165">
        <f>IF(N182="snížená",J182,0)</f>
        <v>0</v>
      </c>
      <c r="BG182" s="165">
        <f>IF(N182="zákl. přenesená",J182,0)</f>
        <v>0</v>
      </c>
      <c r="BH182" s="165">
        <f>IF(N182="sníž. přenesená",J182,0)</f>
        <v>0</v>
      </c>
      <c r="BI182" s="165">
        <f>IF(N182="nulová",J182,0)</f>
        <v>0</v>
      </c>
      <c r="BJ182" s="19" t="s">
        <v>80</v>
      </c>
      <c r="BK182" s="165">
        <f>ROUND(I182*H182,2)</f>
        <v>0</v>
      </c>
      <c r="BL182" s="19" t="s">
        <v>159</v>
      </c>
      <c r="BM182" s="164" t="s">
        <v>266</v>
      </c>
    </row>
    <row r="183" spans="1:65" s="15" customFormat="1">
      <c r="B183" s="199"/>
      <c r="D183" s="183" t="s">
        <v>440</v>
      </c>
      <c r="E183" s="200" t="s">
        <v>1</v>
      </c>
      <c r="F183" s="201" t="s">
        <v>1228</v>
      </c>
      <c r="H183" s="200" t="s">
        <v>1</v>
      </c>
      <c r="I183" s="202"/>
      <c r="L183" s="199"/>
      <c r="M183" s="203"/>
      <c r="N183" s="204"/>
      <c r="O183" s="204"/>
      <c r="P183" s="204"/>
      <c r="Q183" s="204"/>
      <c r="R183" s="204"/>
      <c r="S183" s="204"/>
      <c r="T183" s="205"/>
      <c r="AT183" s="200" t="s">
        <v>440</v>
      </c>
      <c r="AU183" s="200" t="s">
        <v>82</v>
      </c>
      <c r="AV183" s="15" t="s">
        <v>80</v>
      </c>
      <c r="AW183" s="15" t="s">
        <v>29</v>
      </c>
      <c r="AX183" s="15" t="s">
        <v>72</v>
      </c>
      <c r="AY183" s="200" t="s">
        <v>152</v>
      </c>
    </row>
    <row r="184" spans="1:65" s="13" customFormat="1">
      <c r="B184" s="182"/>
      <c r="D184" s="183" t="s">
        <v>440</v>
      </c>
      <c r="E184" s="184" t="s">
        <v>1</v>
      </c>
      <c r="F184" s="185" t="s">
        <v>1229</v>
      </c>
      <c r="H184" s="186">
        <v>146.68</v>
      </c>
      <c r="I184" s="187"/>
      <c r="L184" s="182"/>
      <c r="M184" s="188"/>
      <c r="N184" s="189"/>
      <c r="O184" s="189"/>
      <c r="P184" s="189"/>
      <c r="Q184" s="189"/>
      <c r="R184" s="189"/>
      <c r="S184" s="189"/>
      <c r="T184" s="190"/>
      <c r="AT184" s="184" t="s">
        <v>440</v>
      </c>
      <c r="AU184" s="184" t="s">
        <v>82</v>
      </c>
      <c r="AV184" s="13" t="s">
        <v>82</v>
      </c>
      <c r="AW184" s="13" t="s">
        <v>29</v>
      </c>
      <c r="AX184" s="13" t="s">
        <v>72</v>
      </c>
      <c r="AY184" s="184" t="s">
        <v>152</v>
      </c>
    </row>
    <row r="185" spans="1:65" s="14" customFormat="1">
      <c r="B185" s="191"/>
      <c r="D185" s="183" t="s">
        <v>440</v>
      </c>
      <c r="E185" s="192" t="s">
        <v>1</v>
      </c>
      <c r="F185" s="193" t="s">
        <v>448</v>
      </c>
      <c r="H185" s="194">
        <v>146.68</v>
      </c>
      <c r="I185" s="195"/>
      <c r="L185" s="191"/>
      <c r="M185" s="196"/>
      <c r="N185" s="197"/>
      <c r="O185" s="197"/>
      <c r="P185" s="197"/>
      <c r="Q185" s="197"/>
      <c r="R185" s="197"/>
      <c r="S185" s="197"/>
      <c r="T185" s="198"/>
      <c r="AT185" s="192" t="s">
        <v>440</v>
      </c>
      <c r="AU185" s="192" t="s">
        <v>82</v>
      </c>
      <c r="AV185" s="14" t="s">
        <v>159</v>
      </c>
      <c r="AW185" s="14" t="s">
        <v>29</v>
      </c>
      <c r="AX185" s="14" t="s">
        <v>80</v>
      </c>
      <c r="AY185" s="192" t="s">
        <v>152</v>
      </c>
    </row>
    <row r="186" spans="1:65" s="2" customFormat="1" ht="24.2" customHeight="1">
      <c r="A186" s="34"/>
      <c r="B186" s="151"/>
      <c r="C186" s="152" t="s">
        <v>214</v>
      </c>
      <c r="D186" s="152" t="s">
        <v>155</v>
      </c>
      <c r="E186" s="153" t="s">
        <v>960</v>
      </c>
      <c r="F186" s="154" t="s">
        <v>961</v>
      </c>
      <c r="G186" s="155" t="s">
        <v>456</v>
      </c>
      <c r="H186" s="156">
        <v>195.81</v>
      </c>
      <c r="I186" s="157"/>
      <c r="J186" s="158">
        <f>ROUND(I186*H186,2)</f>
        <v>0</v>
      </c>
      <c r="K186" s="159"/>
      <c r="L186" s="35"/>
      <c r="M186" s="160" t="s">
        <v>1</v>
      </c>
      <c r="N186" s="161" t="s">
        <v>37</v>
      </c>
      <c r="O186" s="60"/>
      <c r="P186" s="162">
        <f>O186*H186</f>
        <v>0</v>
      </c>
      <c r="Q186" s="162">
        <v>0</v>
      </c>
      <c r="R186" s="162">
        <f>Q186*H186</f>
        <v>0</v>
      </c>
      <c r="S186" s="162">
        <v>0</v>
      </c>
      <c r="T186" s="163">
        <f>S186*H186</f>
        <v>0</v>
      </c>
      <c r="U186" s="34"/>
      <c r="V186" s="34"/>
      <c r="W186" s="34"/>
      <c r="X186" s="34"/>
      <c r="Y186" s="34"/>
      <c r="Z186" s="34"/>
      <c r="AA186" s="34"/>
      <c r="AB186" s="34"/>
      <c r="AC186" s="34"/>
      <c r="AD186" s="34"/>
      <c r="AE186" s="34"/>
      <c r="AR186" s="164" t="s">
        <v>159</v>
      </c>
      <c r="AT186" s="164" t="s">
        <v>155</v>
      </c>
      <c r="AU186" s="164" t="s">
        <v>82</v>
      </c>
      <c r="AY186" s="19" t="s">
        <v>152</v>
      </c>
      <c r="BE186" s="165">
        <f>IF(N186="základní",J186,0)</f>
        <v>0</v>
      </c>
      <c r="BF186" s="165">
        <f>IF(N186="snížená",J186,0)</f>
        <v>0</v>
      </c>
      <c r="BG186" s="165">
        <f>IF(N186="zákl. přenesená",J186,0)</f>
        <v>0</v>
      </c>
      <c r="BH186" s="165">
        <f>IF(N186="sníž. přenesená",J186,0)</f>
        <v>0</v>
      </c>
      <c r="BI186" s="165">
        <f>IF(N186="nulová",J186,0)</f>
        <v>0</v>
      </c>
      <c r="BJ186" s="19" t="s">
        <v>80</v>
      </c>
      <c r="BK186" s="165">
        <f>ROUND(I186*H186,2)</f>
        <v>0</v>
      </c>
      <c r="BL186" s="19" t="s">
        <v>159</v>
      </c>
      <c r="BM186" s="164" t="s">
        <v>213</v>
      </c>
    </row>
    <row r="187" spans="1:65" s="15" customFormat="1">
      <c r="B187" s="199"/>
      <c r="D187" s="183" t="s">
        <v>440</v>
      </c>
      <c r="E187" s="200" t="s">
        <v>1</v>
      </c>
      <c r="F187" s="201" t="s">
        <v>1230</v>
      </c>
      <c r="H187" s="200" t="s">
        <v>1</v>
      </c>
      <c r="I187" s="202"/>
      <c r="L187" s="199"/>
      <c r="M187" s="203"/>
      <c r="N187" s="204"/>
      <c r="O187" s="204"/>
      <c r="P187" s="204"/>
      <c r="Q187" s="204"/>
      <c r="R187" s="204"/>
      <c r="S187" s="204"/>
      <c r="T187" s="205"/>
      <c r="AT187" s="200" t="s">
        <v>440</v>
      </c>
      <c r="AU187" s="200" t="s">
        <v>82</v>
      </c>
      <c r="AV187" s="15" t="s">
        <v>80</v>
      </c>
      <c r="AW187" s="15" t="s">
        <v>29</v>
      </c>
      <c r="AX187" s="15" t="s">
        <v>72</v>
      </c>
      <c r="AY187" s="200" t="s">
        <v>152</v>
      </c>
    </row>
    <row r="188" spans="1:65" s="13" customFormat="1">
      <c r="B188" s="182"/>
      <c r="D188" s="183" t="s">
        <v>440</v>
      </c>
      <c r="E188" s="184" t="s">
        <v>1</v>
      </c>
      <c r="F188" s="185" t="s">
        <v>1231</v>
      </c>
      <c r="H188" s="186">
        <v>195.81</v>
      </c>
      <c r="I188" s="187"/>
      <c r="L188" s="182"/>
      <c r="M188" s="188"/>
      <c r="N188" s="189"/>
      <c r="O188" s="189"/>
      <c r="P188" s="189"/>
      <c r="Q188" s="189"/>
      <c r="R188" s="189"/>
      <c r="S188" s="189"/>
      <c r="T188" s="190"/>
      <c r="AT188" s="184" t="s">
        <v>440</v>
      </c>
      <c r="AU188" s="184" t="s">
        <v>82</v>
      </c>
      <c r="AV188" s="13" t="s">
        <v>82</v>
      </c>
      <c r="AW188" s="13" t="s">
        <v>29</v>
      </c>
      <c r="AX188" s="13" t="s">
        <v>72</v>
      </c>
      <c r="AY188" s="184" t="s">
        <v>152</v>
      </c>
    </row>
    <row r="189" spans="1:65" s="14" customFormat="1">
      <c r="B189" s="191"/>
      <c r="D189" s="183" t="s">
        <v>440</v>
      </c>
      <c r="E189" s="192" t="s">
        <v>1</v>
      </c>
      <c r="F189" s="193" t="s">
        <v>448</v>
      </c>
      <c r="H189" s="194">
        <v>195.81</v>
      </c>
      <c r="I189" s="195"/>
      <c r="L189" s="191"/>
      <c r="M189" s="196"/>
      <c r="N189" s="197"/>
      <c r="O189" s="197"/>
      <c r="P189" s="197"/>
      <c r="Q189" s="197"/>
      <c r="R189" s="197"/>
      <c r="S189" s="197"/>
      <c r="T189" s="198"/>
      <c r="AT189" s="192" t="s">
        <v>440</v>
      </c>
      <c r="AU189" s="192" t="s">
        <v>82</v>
      </c>
      <c r="AV189" s="14" t="s">
        <v>159</v>
      </c>
      <c r="AW189" s="14" t="s">
        <v>29</v>
      </c>
      <c r="AX189" s="14" t="s">
        <v>80</v>
      </c>
      <c r="AY189" s="192" t="s">
        <v>152</v>
      </c>
    </row>
    <row r="190" spans="1:65" s="2" customFormat="1" ht="24.2" customHeight="1">
      <c r="A190" s="34"/>
      <c r="B190" s="151"/>
      <c r="C190" s="152" t="s">
        <v>218</v>
      </c>
      <c r="D190" s="152" t="s">
        <v>155</v>
      </c>
      <c r="E190" s="153" t="s">
        <v>166</v>
      </c>
      <c r="F190" s="154" t="s">
        <v>167</v>
      </c>
      <c r="G190" s="155" t="s">
        <v>158</v>
      </c>
      <c r="H190" s="156">
        <v>1.673</v>
      </c>
      <c r="I190" s="157"/>
      <c r="J190" s="158">
        <f>ROUND(I190*H190,2)</f>
        <v>0</v>
      </c>
      <c r="K190" s="159"/>
      <c r="L190" s="35"/>
      <c r="M190" s="160" t="s">
        <v>1</v>
      </c>
      <c r="N190" s="161" t="s">
        <v>37</v>
      </c>
      <c r="O190" s="60"/>
      <c r="P190" s="162">
        <f>O190*H190</f>
        <v>0</v>
      </c>
      <c r="Q190" s="162">
        <v>0</v>
      </c>
      <c r="R190" s="162">
        <f>Q190*H190</f>
        <v>0</v>
      </c>
      <c r="S190" s="162">
        <v>0</v>
      </c>
      <c r="T190" s="163">
        <f>S190*H190</f>
        <v>0</v>
      </c>
      <c r="U190" s="34"/>
      <c r="V190" s="34"/>
      <c r="W190" s="34"/>
      <c r="X190" s="34"/>
      <c r="Y190" s="34"/>
      <c r="Z190" s="34"/>
      <c r="AA190" s="34"/>
      <c r="AB190" s="34"/>
      <c r="AC190" s="34"/>
      <c r="AD190" s="34"/>
      <c r="AE190" s="34"/>
      <c r="AR190" s="164" t="s">
        <v>159</v>
      </c>
      <c r="AT190" s="164" t="s">
        <v>155</v>
      </c>
      <c r="AU190" s="164" t="s">
        <v>82</v>
      </c>
      <c r="AY190" s="19" t="s">
        <v>152</v>
      </c>
      <c r="BE190" s="165">
        <f>IF(N190="základní",J190,0)</f>
        <v>0</v>
      </c>
      <c r="BF190" s="165">
        <f>IF(N190="snížená",J190,0)</f>
        <v>0</v>
      </c>
      <c r="BG190" s="165">
        <f>IF(N190="zákl. přenesená",J190,0)</f>
        <v>0</v>
      </c>
      <c r="BH190" s="165">
        <f>IF(N190="sníž. přenesená",J190,0)</f>
        <v>0</v>
      </c>
      <c r="BI190" s="165">
        <f>IF(N190="nulová",J190,0)</f>
        <v>0</v>
      </c>
      <c r="BJ190" s="19" t="s">
        <v>80</v>
      </c>
      <c r="BK190" s="165">
        <f>ROUND(I190*H190,2)</f>
        <v>0</v>
      </c>
      <c r="BL190" s="19" t="s">
        <v>159</v>
      </c>
      <c r="BM190" s="164" t="s">
        <v>217</v>
      </c>
    </row>
    <row r="191" spans="1:65" s="15" customFormat="1">
      <c r="B191" s="199"/>
      <c r="D191" s="183" t="s">
        <v>440</v>
      </c>
      <c r="E191" s="200" t="s">
        <v>1</v>
      </c>
      <c r="F191" s="201" t="s">
        <v>1232</v>
      </c>
      <c r="H191" s="200" t="s">
        <v>1</v>
      </c>
      <c r="I191" s="202"/>
      <c r="L191" s="199"/>
      <c r="M191" s="203"/>
      <c r="N191" s="204"/>
      <c r="O191" s="204"/>
      <c r="P191" s="204"/>
      <c r="Q191" s="204"/>
      <c r="R191" s="204"/>
      <c r="S191" s="204"/>
      <c r="T191" s="205"/>
      <c r="AT191" s="200" t="s">
        <v>440</v>
      </c>
      <c r="AU191" s="200" t="s">
        <v>82</v>
      </c>
      <c r="AV191" s="15" t="s">
        <v>80</v>
      </c>
      <c r="AW191" s="15" t="s">
        <v>29</v>
      </c>
      <c r="AX191" s="15" t="s">
        <v>72</v>
      </c>
      <c r="AY191" s="200" t="s">
        <v>152</v>
      </c>
    </row>
    <row r="192" spans="1:65" s="13" customFormat="1">
      <c r="B192" s="182"/>
      <c r="D192" s="183" t="s">
        <v>440</v>
      </c>
      <c r="E192" s="184" t="s">
        <v>1</v>
      </c>
      <c r="F192" s="185" t="s">
        <v>1233</v>
      </c>
      <c r="H192" s="186">
        <v>1.673</v>
      </c>
      <c r="I192" s="187"/>
      <c r="L192" s="182"/>
      <c r="M192" s="188"/>
      <c r="N192" s="189"/>
      <c r="O192" s="189"/>
      <c r="P192" s="189"/>
      <c r="Q192" s="189"/>
      <c r="R192" s="189"/>
      <c r="S192" s="189"/>
      <c r="T192" s="190"/>
      <c r="AT192" s="184" t="s">
        <v>440</v>
      </c>
      <c r="AU192" s="184" t="s">
        <v>82</v>
      </c>
      <c r="AV192" s="13" t="s">
        <v>82</v>
      </c>
      <c r="AW192" s="13" t="s">
        <v>29</v>
      </c>
      <c r="AX192" s="13" t="s">
        <v>72</v>
      </c>
      <c r="AY192" s="184" t="s">
        <v>152</v>
      </c>
    </row>
    <row r="193" spans="1:65" s="14" customFormat="1">
      <c r="B193" s="191"/>
      <c r="D193" s="183" t="s">
        <v>440</v>
      </c>
      <c r="E193" s="192" t="s">
        <v>1</v>
      </c>
      <c r="F193" s="193" t="s">
        <v>448</v>
      </c>
      <c r="H193" s="194">
        <v>1.673</v>
      </c>
      <c r="I193" s="195"/>
      <c r="L193" s="191"/>
      <c r="M193" s="196"/>
      <c r="N193" s="197"/>
      <c r="O193" s="197"/>
      <c r="P193" s="197"/>
      <c r="Q193" s="197"/>
      <c r="R193" s="197"/>
      <c r="S193" s="197"/>
      <c r="T193" s="198"/>
      <c r="AT193" s="192" t="s">
        <v>440</v>
      </c>
      <c r="AU193" s="192" t="s">
        <v>82</v>
      </c>
      <c r="AV193" s="14" t="s">
        <v>159</v>
      </c>
      <c r="AW193" s="14" t="s">
        <v>29</v>
      </c>
      <c r="AX193" s="14" t="s">
        <v>80</v>
      </c>
      <c r="AY193" s="192" t="s">
        <v>152</v>
      </c>
    </row>
    <row r="194" spans="1:65" s="2" customFormat="1" ht="37.9" customHeight="1">
      <c r="A194" s="34"/>
      <c r="B194" s="151"/>
      <c r="C194" s="152" t="s">
        <v>184</v>
      </c>
      <c r="D194" s="152" t="s">
        <v>155</v>
      </c>
      <c r="E194" s="153" t="s">
        <v>160</v>
      </c>
      <c r="F194" s="154" t="s">
        <v>161</v>
      </c>
      <c r="G194" s="155" t="s">
        <v>158</v>
      </c>
      <c r="H194" s="156">
        <v>105.267</v>
      </c>
      <c r="I194" s="157"/>
      <c r="J194" s="158">
        <f>ROUND(I194*H194,2)</f>
        <v>0</v>
      </c>
      <c r="K194" s="159"/>
      <c r="L194" s="35"/>
      <c r="M194" s="160" t="s">
        <v>1</v>
      </c>
      <c r="N194" s="161" t="s">
        <v>37</v>
      </c>
      <c r="O194" s="60"/>
      <c r="P194" s="162">
        <f>O194*H194</f>
        <v>0</v>
      </c>
      <c r="Q194" s="162">
        <v>0</v>
      </c>
      <c r="R194" s="162">
        <f>Q194*H194</f>
        <v>0</v>
      </c>
      <c r="S194" s="162">
        <v>0</v>
      </c>
      <c r="T194" s="163">
        <f>S194*H194</f>
        <v>0</v>
      </c>
      <c r="U194" s="34"/>
      <c r="V194" s="34"/>
      <c r="W194" s="34"/>
      <c r="X194" s="34"/>
      <c r="Y194" s="34"/>
      <c r="Z194" s="34"/>
      <c r="AA194" s="34"/>
      <c r="AB194" s="34"/>
      <c r="AC194" s="34"/>
      <c r="AD194" s="34"/>
      <c r="AE194" s="34"/>
      <c r="AR194" s="164" t="s">
        <v>159</v>
      </c>
      <c r="AT194" s="164" t="s">
        <v>155</v>
      </c>
      <c r="AU194" s="164" t="s">
        <v>82</v>
      </c>
      <c r="AY194" s="19" t="s">
        <v>152</v>
      </c>
      <c r="BE194" s="165">
        <f>IF(N194="základní",J194,0)</f>
        <v>0</v>
      </c>
      <c r="BF194" s="165">
        <f>IF(N194="snížená",J194,0)</f>
        <v>0</v>
      </c>
      <c r="BG194" s="165">
        <f>IF(N194="zákl. přenesená",J194,0)</f>
        <v>0</v>
      </c>
      <c r="BH194" s="165">
        <f>IF(N194="sníž. přenesená",J194,0)</f>
        <v>0</v>
      </c>
      <c r="BI194" s="165">
        <f>IF(N194="nulová",J194,0)</f>
        <v>0</v>
      </c>
      <c r="BJ194" s="19" t="s">
        <v>80</v>
      </c>
      <c r="BK194" s="165">
        <f>ROUND(I194*H194,2)</f>
        <v>0</v>
      </c>
      <c r="BL194" s="19" t="s">
        <v>159</v>
      </c>
      <c r="BM194" s="164" t="s">
        <v>221</v>
      </c>
    </row>
    <row r="195" spans="1:65" s="15" customFormat="1">
      <c r="B195" s="199"/>
      <c r="D195" s="183" t="s">
        <v>440</v>
      </c>
      <c r="E195" s="200" t="s">
        <v>1</v>
      </c>
      <c r="F195" s="201" t="s">
        <v>1234</v>
      </c>
      <c r="H195" s="200" t="s">
        <v>1</v>
      </c>
      <c r="I195" s="202"/>
      <c r="L195" s="199"/>
      <c r="M195" s="203"/>
      <c r="N195" s="204"/>
      <c r="O195" s="204"/>
      <c r="P195" s="204"/>
      <c r="Q195" s="204"/>
      <c r="R195" s="204"/>
      <c r="S195" s="204"/>
      <c r="T195" s="205"/>
      <c r="AT195" s="200" t="s">
        <v>440</v>
      </c>
      <c r="AU195" s="200" t="s">
        <v>82</v>
      </c>
      <c r="AV195" s="15" t="s">
        <v>80</v>
      </c>
      <c r="AW195" s="15" t="s">
        <v>29</v>
      </c>
      <c r="AX195" s="15" t="s">
        <v>72</v>
      </c>
      <c r="AY195" s="200" t="s">
        <v>152</v>
      </c>
    </row>
    <row r="196" spans="1:65" s="13" customFormat="1">
      <c r="B196" s="182"/>
      <c r="D196" s="183" t="s">
        <v>440</v>
      </c>
      <c r="E196" s="184" t="s">
        <v>1</v>
      </c>
      <c r="F196" s="185" t="s">
        <v>1235</v>
      </c>
      <c r="H196" s="186">
        <v>12.48</v>
      </c>
      <c r="I196" s="187"/>
      <c r="L196" s="182"/>
      <c r="M196" s="188"/>
      <c r="N196" s="189"/>
      <c r="O196" s="189"/>
      <c r="P196" s="189"/>
      <c r="Q196" s="189"/>
      <c r="R196" s="189"/>
      <c r="S196" s="189"/>
      <c r="T196" s="190"/>
      <c r="AT196" s="184" t="s">
        <v>440</v>
      </c>
      <c r="AU196" s="184" t="s">
        <v>82</v>
      </c>
      <c r="AV196" s="13" t="s">
        <v>82</v>
      </c>
      <c r="AW196" s="13" t="s">
        <v>29</v>
      </c>
      <c r="AX196" s="13" t="s">
        <v>72</v>
      </c>
      <c r="AY196" s="184" t="s">
        <v>152</v>
      </c>
    </row>
    <row r="197" spans="1:65" s="15" customFormat="1">
      <c r="B197" s="199"/>
      <c r="D197" s="183" t="s">
        <v>440</v>
      </c>
      <c r="E197" s="200" t="s">
        <v>1</v>
      </c>
      <c r="F197" s="201" t="s">
        <v>1236</v>
      </c>
      <c r="H197" s="200" t="s">
        <v>1</v>
      </c>
      <c r="I197" s="202"/>
      <c r="L197" s="199"/>
      <c r="M197" s="203"/>
      <c r="N197" s="204"/>
      <c r="O197" s="204"/>
      <c r="P197" s="204"/>
      <c r="Q197" s="204"/>
      <c r="R197" s="204"/>
      <c r="S197" s="204"/>
      <c r="T197" s="205"/>
      <c r="AT197" s="200" t="s">
        <v>440</v>
      </c>
      <c r="AU197" s="200" t="s">
        <v>82</v>
      </c>
      <c r="AV197" s="15" t="s">
        <v>80</v>
      </c>
      <c r="AW197" s="15" t="s">
        <v>29</v>
      </c>
      <c r="AX197" s="15" t="s">
        <v>72</v>
      </c>
      <c r="AY197" s="200" t="s">
        <v>152</v>
      </c>
    </row>
    <row r="198" spans="1:65" s="13" customFormat="1">
      <c r="B198" s="182"/>
      <c r="D198" s="183" t="s">
        <v>440</v>
      </c>
      <c r="E198" s="184" t="s">
        <v>1</v>
      </c>
      <c r="F198" s="185" t="s">
        <v>1237</v>
      </c>
      <c r="H198" s="186">
        <v>14.975</v>
      </c>
      <c r="I198" s="187"/>
      <c r="L198" s="182"/>
      <c r="M198" s="188"/>
      <c r="N198" s="189"/>
      <c r="O198" s="189"/>
      <c r="P198" s="189"/>
      <c r="Q198" s="189"/>
      <c r="R198" s="189"/>
      <c r="S198" s="189"/>
      <c r="T198" s="190"/>
      <c r="AT198" s="184" t="s">
        <v>440</v>
      </c>
      <c r="AU198" s="184" t="s">
        <v>82</v>
      </c>
      <c r="AV198" s="13" t="s">
        <v>82</v>
      </c>
      <c r="AW198" s="13" t="s">
        <v>29</v>
      </c>
      <c r="AX198" s="13" t="s">
        <v>72</v>
      </c>
      <c r="AY198" s="184" t="s">
        <v>152</v>
      </c>
    </row>
    <row r="199" spans="1:65" s="15" customFormat="1">
      <c r="B199" s="199"/>
      <c r="D199" s="183" t="s">
        <v>440</v>
      </c>
      <c r="E199" s="200" t="s">
        <v>1</v>
      </c>
      <c r="F199" s="201" t="s">
        <v>1238</v>
      </c>
      <c r="H199" s="200" t="s">
        <v>1</v>
      </c>
      <c r="I199" s="202"/>
      <c r="L199" s="199"/>
      <c r="M199" s="203"/>
      <c r="N199" s="204"/>
      <c r="O199" s="204"/>
      <c r="P199" s="204"/>
      <c r="Q199" s="204"/>
      <c r="R199" s="204"/>
      <c r="S199" s="204"/>
      <c r="T199" s="205"/>
      <c r="AT199" s="200" t="s">
        <v>440</v>
      </c>
      <c r="AU199" s="200" t="s">
        <v>82</v>
      </c>
      <c r="AV199" s="15" t="s">
        <v>80</v>
      </c>
      <c r="AW199" s="15" t="s">
        <v>29</v>
      </c>
      <c r="AX199" s="15" t="s">
        <v>72</v>
      </c>
      <c r="AY199" s="200" t="s">
        <v>152</v>
      </c>
    </row>
    <row r="200" spans="1:65" s="13" customFormat="1">
      <c r="B200" s="182"/>
      <c r="D200" s="183" t="s">
        <v>440</v>
      </c>
      <c r="E200" s="184" t="s">
        <v>1</v>
      </c>
      <c r="F200" s="185" t="s">
        <v>1239</v>
      </c>
      <c r="H200" s="186">
        <v>77.811999999999998</v>
      </c>
      <c r="I200" s="187"/>
      <c r="L200" s="182"/>
      <c r="M200" s="188"/>
      <c r="N200" s="189"/>
      <c r="O200" s="189"/>
      <c r="P200" s="189"/>
      <c r="Q200" s="189"/>
      <c r="R200" s="189"/>
      <c r="S200" s="189"/>
      <c r="T200" s="190"/>
      <c r="AT200" s="184" t="s">
        <v>440</v>
      </c>
      <c r="AU200" s="184" t="s">
        <v>82</v>
      </c>
      <c r="AV200" s="13" t="s">
        <v>82</v>
      </c>
      <c r="AW200" s="13" t="s">
        <v>29</v>
      </c>
      <c r="AX200" s="13" t="s">
        <v>72</v>
      </c>
      <c r="AY200" s="184" t="s">
        <v>152</v>
      </c>
    </row>
    <row r="201" spans="1:65" s="14" customFormat="1">
      <c r="B201" s="191"/>
      <c r="D201" s="183" t="s">
        <v>440</v>
      </c>
      <c r="E201" s="192" t="s">
        <v>1</v>
      </c>
      <c r="F201" s="193" t="s">
        <v>448</v>
      </c>
      <c r="H201" s="194">
        <v>105.267</v>
      </c>
      <c r="I201" s="195"/>
      <c r="L201" s="191"/>
      <c r="M201" s="196"/>
      <c r="N201" s="197"/>
      <c r="O201" s="197"/>
      <c r="P201" s="197"/>
      <c r="Q201" s="197"/>
      <c r="R201" s="197"/>
      <c r="S201" s="197"/>
      <c r="T201" s="198"/>
      <c r="AT201" s="192" t="s">
        <v>440</v>
      </c>
      <c r="AU201" s="192" t="s">
        <v>82</v>
      </c>
      <c r="AV201" s="14" t="s">
        <v>159</v>
      </c>
      <c r="AW201" s="14" t="s">
        <v>29</v>
      </c>
      <c r="AX201" s="14" t="s">
        <v>80</v>
      </c>
      <c r="AY201" s="192" t="s">
        <v>152</v>
      </c>
    </row>
    <row r="202" spans="1:65" s="2" customFormat="1" ht="24.2" customHeight="1">
      <c r="A202" s="34"/>
      <c r="B202" s="151"/>
      <c r="C202" s="152" t="s">
        <v>225</v>
      </c>
      <c r="D202" s="152" t="s">
        <v>155</v>
      </c>
      <c r="E202" s="153" t="s">
        <v>861</v>
      </c>
      <c r="F202" s="154" t="s">
        <v>862</v>
      </c>
      <c r="G202" s="155" t="s">
        <v>456</v>
      </c>
      <c r="H202" s="156">
        <v>195.81</v>
      </c>
      <c r="I202" s="157"/>
      <c r="J202" s="158">
        <f>ROUND(I202*H202,2)</f>
        <v>0</v>
      </c>
      <c r="K202" s="159"/>
      <c r="L202" s="35"/>
      <c r="M202" s="160" t="s">
        <v>1</v>
      </c>
      <c r="N202" s="161" t="s">
        <v>37</v>
      </c>
      <c r="O202" s="60"/>
      <c r="P202" s="162">
        <f>O202*H202</f>
        <v>0</v>
      </c>
      <c r="Q202" s="162">
        <v>0</v>
      </c>
      <c r="R202" s="162">
        <f>Q202*H202</f>
        <v>0</v>
      </c>
      <c r="S202" s="162">
        <v>0</v>
      </c>
      <c r="T202" s="163">
        <f>S202*H202</f>
        <v>0</v>
      </c>
      <c r="U202" s="34"/>
      <c r="V202" s="34"/>
      <c r="W202" s="34"/>
      <c r="X202" s="34"/>
      <c r="Y202" s="34"/>
      <c r="Z202" s="34"/>
      <c r="AA202" s="34"/>
      <c r="AB202" s="34"/>
      <c r="AC202" s="34"/>
      <c r="AD202" s="34"/>
      <c r="AE202" s="34"/>
      <c r="AR202" s="164" t="s">
        <v>159</v>
      </c>
      <c r="AT202" s="164" t="s">
        <v>155</v>
      </c>
      <c r="AU202" s="164" t="s">
        <v>82</v>
      </c>
      <c r="AY202" s="19" t="s">
        <v>152</v>
      </c>
      <c r="BE202" s="165">
        <f>IF(N202="základní",J202,0)</f>
        <v>0</v>
      </c>
      <c r="BF202" s="165">
        <f>IF(N202="snížená",J202,0)</f>
        <v>0</v>
      </c>
      <c r="BG202" s="165">
        <f>IF(N202="zákl. přenesená",J202,0)</f>
        <v>0</v>
      </c>
      <c r="BH202" s="165">
        <f>IF(N202="sníž. přenesená",J202,0)</f>
        <v>0</v>
      </c>
      <c r="BI202" s="165">
        <f>IF(N202="nulová",J202,0)</f>
        <v>0</v>
      </c>
      <c r="BJ202" s="19" t="s">
        <v>80</v>
      </c>
      <c r="BK202" s="165">
        <f>ROUND(I202*H202,2)</f>
        <v>0</v>
      </c>
      <c r="BL202" s="19" t="s">
        <v>159</v>
      </c>
      <c r="BM202" s="164" t="s">
        <v>224</v>
      </c>
    </row>
    <row r="203" spans="1:65" s="15" customFormat="1">
      <c r="B203" s="199"/>
      <c r="D203" s="183" t="s">
        <v>440</v>
      </c>
      <c r="E203" s="200" t="s">
        <v>1</v>
      </c>
      <c r="F203" s="201" t="s">
        <v>1240</v>
      </c>
      <c r="H203" s="200" t="s">
        <v>1</v>
      </c>
      <c r="I203" s="202"/>
      <c r="L203" s="199"/>
      <c r="M203" s="203"/>
      <c r="N203" s="204"/>
      <c r="O203" s="204"/>
      <c r="P203" s="204"/>
      <c r="Q203" s="204"/>
      <c r="R203" s="204"/>
      <c r="S203" s="204"/>
      <c r="T203" s="205"/>
      <c r="AT203" s="200" t="s">
        <v>440</v>
      </c>
      <c r="AU203" s="200" t="s">
        <v>82</v>
      </c>
      <c r="AV203" s="15" t="s">
        <v>80</v>
      </c>
      <c r="AW203" s="15" t="s">
        <v>29</v>
      </c>
      <c r="AX203" s="15" t="s">
        <v>72</v>
      </c>
      <c r="AY203" s="200" t="s">
        <v>152</v>
      </c>
    </row>
    <row r="204" spans="1:65" s="13" customFormat="1">
      <c r="B204" s="182"/>
      <c r="D204" s="183" t="s">
        <v>440</v>
      </c>
      <c r="E204" s="184" t="s">
        <v>1</v>
      </c>
      <c r="F204" s="185" t="s">
        <v>1231</v>
      </c>
      <c r="H204" s="186">
        <v>195.81</v>
      </c>
      <c r="I204" s="187"/>
      <c r="L204" s="182"/>
      <c r="M204" s="188"/>
      <c r="N204" s="189"/>
      <c r="O204" s="189"/>
      <c r="P204" s="189"/>
      <c r="Q204" s="189"/>
      <c r="R204" s="189"/>
      <c r="S204" s="189"/>
      <c r="T204" s="190"/>
      <c r="AT204" s="184" t="s">
        <v>440</v>
      </c>
      <c r="AU204" s="184" t="s">
        <v>82</v>
      </c>
      <c r="AV204" s="13" t="s">
        <v>82</v>
      </c>
      <c r="AW204" s="13" t="s">
        <v>29</v>
      </c>
      <c r="AX204" s="13" t="s">
        <v>72</v>
      </c>
      <c r="AY204" s="184" t="s">
        <v>152</v>
      </c>
    </row>
    <row r="205" spans="1:65" s="14" customFormat="1">
      <c r="B205" s="191"/>
      <c r="D205" s="183" t="s">
        <v>440</v>
      </c>
      <c r="E205" s="192" t="s">
        <v>1</v>
      </c>
      <c r="F205" s="193" t="s">
        <v>448</v>
      </c>
      <c r="H205" s="194">
        <v>195.81</v>
      </c>
      <c r="I205" s="195"/>
      <c r="L205" s="191"/>
      <c r="M205" s="196"/>
      <c r="N205" s="197"/>
      <c r="O205" s="197"/>
      <c r="P205" s="197"/>
      <c r="Q205" s="197"/>
      <c r="R205" s="197"/>
      <c r="S205" s="197"/>
      <c r="T205" s="198"/>
      <c r="AT205" s="192" t="s">
        <v>440</v>
      </c>
      <c r="AU205" s="192" t="s">
        <v>82</v>
      </c>
      <c r="AV205" s="14" t="s">
        <v>159</v>
      </c>
      <c r="AW205" s="14" t="s">
        <v>29</v>
      </c>
      <c r="AX205" s="14" t="s">
        <v>80</v>
      </c>
      <c r="AY205" s="192" t="s">
        <v>152</v>
      </c>
    </row>
    <row r="206" spans="1:65" s="12" customFormat="1" ht="22.9" customHeight="1">
      <c r="B206" s="138"/>
      <c r="D206" s="139" t="s">
        <v>71</v>
      </c>
      <c r="E206" s="149" t="s">
        <v>996</v>
      </c>
      <c r="F206" s="149" t="s">
        <v>997</v>
      </c>
      <c r="I206" s="141"/>
      <c r="J206" s="150">
        <f>BK206</f>
        <v>675220</v>
      </c>
      <c r="L206" s="138"/>
      <c r="M206" s="143"/>
      <c r="N206" s="144"/>
      <c r="O206" s="144"/>
      <c r="P206" s="145">
        <f>SUM(P207:P280)</f>
        <v>0</v>
      </c>
      <c r="Q206" s="144"/>
      <c r="R206" s="145">
        <f>SUM(R207:R280)</f>
        <v>0</v>
      </c>
      <c r="S206" s="144"/>
      <c r="T206" s="146">
        <f>SUM(T207:T280)</f>
        <v>0</v>
      </c>
      <c r="AR206" s="139" t="s">
        <v>80</v>
      </c>
      <c r="AT206" s="147" t="s">
        <v>71</v>
      </c>
      <c r="AU206" s="147" t="s">
        <v>80</v>
      </c>
      <c r="AY206" s="139" t="s">
        <v>152</v>
      </c>
      <c r="BK206" s="148">
        <f>SUM(BK207:BK280)</f>
        <v>675220</v>
      </c>
    </row>
    <row r="207" spans="1:65" s="2" customFormat="1" ht="16.5" customHeight="1">
      <c r="A207" s="34"/>
      <c r="B207" s="151"/>
      <c r="C207" s="166" t="s">
        <v>189</v>
      </c>
      <c r="D207" s="166" t="s">
        <v>169</v>
      </c>
      <c r="E207" s="167" t="s">
        <v>843</v>
      </c>
      <c r="F207" s="168" t="s">
        <v>844</v>
      </c>
      <c r="G207" s="169" t="s">
        <v>424</v>
      </c>
      <c r="H207" s="170">
        <v>3.8370000000000002</v>
      </c>
      <c r="I207" s="171"/>
      <c r="J207" s="172">
        <f>ROUND(I207*H207,2)</f>
        <v>0</v>
      </c>
      <c r="K207" s="173"/>
      <c r="L207" s="174"/>
      <c r="M207" s="175" t="s">
        <v>1</v>
      </c>
      <c r="N207" s="176" t="s">
        <v>37</v>
      </c>
      <c r="O207" s="60"/>
      <c r="P207" s="162">
        <f>O207*H207</f>
        <v>0</v>
      </c>
      <c r="Q207" s="162">
        <v>0</v>
      </c>
      <c r="R207" s="162">
        <f>Q207*H207</f>
        <v>0</v>
      </c>
      <c r="S207" s="162">
        <v>0</v>
      </c>
      <c r="T207" s="163">
        <f>S207*H207</f>
        <v>0</v>
      </c>
      <c r="U207" s="34"/>
      <c r="V207" s="34"/>
      <c r="W207" s="34"/>
      <c r="X207" s="34"/>
      <c r="Y207" s="34"/>
      <c r="Z207" s="34"/>
      <c r="AA207" s="34"/>
      <c r="AB207" s="34"/>
      <c r="AC207" s="34"/>
      <c r="AD207" s="34"/>
      <c r="AE207" s="34"/>
      <c r="AR207" s="164" t="s">
        <v>168</v>
      </c>
      <c r="AT207" s="164" t="s">
        <v>169</v>
      </c>
      <c r="AU207" s="164" t="s">
        <v>82</v>
      </c>
      <c r="AY207" s="19" t="s">
        <v>152</v>
      </c>
      <c r="BE207" s="165">
        <f>IF(N207="základní",J207,0)</f>
        <v>0</v>
      </c>
      <c r="BF207" s="165">
        <f>IF(N207="snížená",J207,0)</f>
        <v>0</v>
      </c>
      <c r="BG207" s="165">
        <f>IF(N207="zákl. přenesená",J207,0)</f>
        <v>0</v>
      </c>
      <c r="BH207" s="165">
        <f>IF(N207="sníž. přenesená",J207,0)</f>
        <v>0</v>
      </c>
      <c r="BI207" s="165">
        <f>IF(N207="nulová",J207,0)</f>
        <v>0</v>
      </c>
      <c r="BJ207" s="19" t="s">
        <v>80</v>
      </c>
      <c r="BK207" s="165">
        <f>ROUND(I207*H207,2)</f>
        <v>0</v>
      </c>
      <c r="BL207" s="19" t="s">
        <v>159</v>
      </c>
      <c r="BM207" s="164" t="s">
        <v>229</v>
      </c>
    </row>
    <row r="208" spans="1:65" s="13" customFormat="1">
      <c r="B208" s="182"/>
      <c r="D208" s="183" t="s">
        <v>440</v>
      </c>
      <c r="E208" s="184" t="s">
        <v>1</v>
      </c>
      <c r="F208" s="185" t="s">
        <v>1241</v>
      </c>
      <c r="H208" s="186">
        <v>3.8370000000000002</v>
      </c>
      <c r="I208" s="187"/>
      <c r="L208" s="182"/>
      <c r="M208" s="188"/>
      <c r="N208" s="189"/>
      <c r="O208" s="189"/>
      <c r="P208" s="189"/>
      <c r="Q208" s="189"/>
      <c r="R208" s="189"/>
      <c r="S208" s="189"/>
      <c r="T208" s="190"/>
      <c r="AT208" s="184" t="s">
        <v>440</v>
      </c>
      <c r="AU208" s="184" t="s">
        <v>82</v>
      </c>
      <c r="AV208" s="13" t="s">
        <v>82</v>
      </c>
      <c r="AW208" s="13" t="s">
        <v>29</v>
      </c>
      <c r="AX208" s="13" t="s">
        <v>72</v>
      </c>
      <c r="AY208" s="184" t="s">
        <v>152</v>
      </c>
    </row>
    <row r="209" spans="1:65" s="14" customFormat="1">
      <c r="B209" s="191"/>
      <c r="D209" s="183" t="s">
        <v>440</v>
      </c>
      <c r="E209" s="192" t="s">
        <v>1</v>
      </c>
      <c r="F209" s="193" t="s">
        <v>448</v>
      </c>
      <c r="H209" s="194">
        <v>3.8370000000000002</v>
      </c>
      <c r="I209" s="195"/>
      <c r="L209" s="191"/>
      <c r="M209" s="196"/>
      <c r="N209" s="197"/>
      <c r="O209" s="197"/>
      <c r="P209" s="197"/>
      <c r="Q209" s="197"/>
      <c r="R209" s="197"/>
      <c r="S209" s="197"/>
      <c r="T209" s="198"/>
      <c r="AT209" s="192" t="s">
        <v>440</v>
      </c>
      <c r="AU209" s="192" t="s">
        <v>82</v>
      </c>
      <c r="AV209" s="14" t="s">
        <v>159</v>
      </c>
      <c r="AW209" s="14" t="s">
        <v>29</v>
      </c>
      <c r="AX209" s="14" t="s">
        <v>80</v>
      </c>
      <c r="AY209" s="192" t="s">
        <v>152</v>
      </c>
    </row>
    <row r="210" spans="1:65" s="2" customFormat="1" ht="16.5" customHeight="1">
      <c r="A210" s="34"/>
      <c r="B210" s="151"/>
      <c r="C210" s="166" t="s">
        <v>7</v>
      </c>
      <c r="D210" s="166" t="s">
        <v>169</v>
      </c>
      <c r="E210" s="167" t="s">
        <v>850</v>
      </c>
      <c r="F210" s="168" t="s">
        <v>851</v>
      </c>
      <c r="G210" s="169" t="s">
        <v>424</v>
      </c>
      <c r="H210" s="170">
        <v>185.16499999999999</v>
      </c>
      <c r="I210" s="171"/>
      <c r="J210" s="172">
        <f>ROUND(I210*H210,2)</f>
        <v>0</v>
      </c>
      <c r="K210" s="173"/>
      <c r="L210" s="174"/>
      <c r="M210" s="175" t="s">
        <v>1</v>
      </c>
      <c r="N210" s="176" t="s">
        <v>37</v>
      </c>
      <c r="O210" s="60"/>
      <c r="P210" s="162">
        <f>O210*H210</f>
        <v>0</v>
      </c>
      <c r="Q210" s="162">
        <v>0</v>
      </c>
      <c r="R210" s="162">
        <f>Q210*H210</f>
        <v>0</v>
      </c>
      <c r="S210" s="162">
        <v>0</v>
      </c>
      <c r="T210" s="163">
        <f>S210*H210</f>
        <v>0</v>
      </c>
      <c r="U210" s="34"/>
      <c r="V210" s="34"/>
      <c r="W210" s="34"/>
      <c r="X210" s="34"/>
      <c r="Y210" s="34"/>
      <c r="Z210" s="34"/>
      <c r="AA210" s="34"/>
      <c r="AB210" s="34"/>
      <c r="AC210" s="34"/>
      <c r="AD210" s="34"/>
      <c r="AE210" s="34"/>
      <c r="AR210" s="164" t="s">
        <v>168</v>
      </c>
      <c r="AT210" s="164" t="s">
        <v>169</v>
      </c>
      <c r="AU210" s="164" t="s">
        <v>82</v>
      </c>
      <c r="AY210" s="19" t="s">
        <v>152</v>
      </c>
      <c r="BE210" s="165">
        <f>IF(N210="základní",J210,0)</f>
        <v>0</v>
      </c>
      <c r="BF210" s="165">
        <f>IF(N210="snížená",J210,0)</f>
        <v>0</v>
      </c>
      <c r="BG210" s="165">
        <f>IF(N210="zákl. přenesená",J210,0)</f>
        <v>0</v>
      </c>
      <c r="BH210" s="165">
        <f>IF(N210="sníž. přenesená",J210,0)</f>
        <v>0</v>
      </c>
      <c r="BI210" s="165">
        <f>IF(N210="nulová",J210,0)</f>
        <v>0</v>
      </c>
      <c r="BJ210" s="19" t="s">
        <v>80</v>
      </c>
      <c r="BK210" s="165">
        <f>ROUND(I210*H210,2)</f>
        <v>0</v>
      </c>
      <c r="BL210" s="19" t="s">
        <v>159</v>
      </c>
      <c r="BM210" s="164" t="s">
        <v>232</v>
      </c>
    </row>
    <row r="211" spans="1:65" s="15" customFormat="1">
      <c r="B211" s="199"/>
      <c r="D211" s="183" t="s">
        <v>440</v>
      </c>
      <c r="E211" s="200" t="s">
        <v>1</v>
      </c>
      <c r="F211" s="201" t="s">
        <v>1223</v>
      </c>
      <c r="H211" s="200" t="s">
        <v>1</v>
      </c>
      <c r="I211" s="202"/>
      <c r="L211" s="199"/>
      <c r="M211" s="203"/>
      <c r="N211" s="204"/>
      <c r="O211" s="204"/>
      <c r="P211" s="204"/>
      <c r="Q211" s="204"/>
      <c r="R211" s="204"/>
      <c r="S211" s="204"/>
      <c r="T211" s="205"/>
      <c r="AT211" s="200" t="s">
        <v>440</v>
      </c>
      <c r="AU211" s="200" t="s">
        <v>82</v>
      </c>
      <c r="AV211" s="15" t="s">
        <v>80</v>
      </c>
      <c r="AW211" s="15" t="s">
        <v>29</v>
      </c>
      <c r="AX211" s="15" t="s">
        <v>72</v>
      </c>
      <c r="AY211" s="200" t="s">
        <v>152</v>
      </c>
    </row>
    <row r="212" spans="1:65" s="13" customFormat="1">
      <c r="B212" s="182"/>
      <c r="D212" s="183" t="s">
        <v>440</v>
      </c>
      <c r="E212" s="184" t="s">
        <v>1</v>
      </c>
      <c r="F212" s="185" t="s">
        <v>1242</v>
      </c>
      <c r="H212" s="186">
        <v>13.411</v>
      </c>
      <c r="I212" s="187"/>
      <c r="L212" s="182"/>
      <c r="M212" s="188"/>
      <c r="N212" s="189"/>
      <c r="O212" s="189"/>
      <c r="P212" s="189"/>
      <c r="Q212" s="189"/>
      <c r="R212" s="189"/>
      <c r="S212" s="189"/>
      <c r="T212" s="190"/>
      <c r="AT212" s="184" t="s">
        <v>440</v>
      </c>
      <c r="AU212" s="184" t="s">
        <v>82</v>
      </c>
      <c r="AV212" s="13" t="s">
        <v>82</v>
      </c>
      <c r="AW212" s="13" t="s">
        <v>29</v>
      </c>
      <c r="AX212" s="13" t="s">
        <v>72</v>
      </c>
      <c r="AY212" s="184" t="s">
        <v>152</v>
      </c>
    </row>
    <row r="213" spans="1:65" s="15" customFormat="1">
      <c r="B213" s="199"/>
      <c r="D213" s="183" t="s">
        <v>440</v>
      </c>
      <c r="E213" s="200" t="s">
        <v>1</v>
      </c>
      <c r="F213" s="201" t="s">
        <v>1228</v>
      </c>
      <c r="H213" s="200" t="s">
        <v>1</v>
      </c>
      <c r="I213" s="202"/>
      <c r="L213" s="199"/>
      <c r="M213" s="203"/>
      <c r="N213" s="204"/>
      <c r="O213" s="204"/>
      <c r="P213" s="204"/>
      <c r="Q213" s="204"/>
      <c r="R213" s="204"/>
      <c r="S213" s="204"/>
      <c r="T213" s="205"/>
      <c r="AT213" s="200" t="s">
        <v>440</v>
      </c>
      <c r="AU213" s="200" t="s">
        <v>82</v>
      </c>
      <c r="AV213" s="15" t="s">
        <v>80</v>
      </c>
      <c r="AW213" s="15" t="s">
        <v>29</v>
      </c>
      <c r="AX213" s="15" t="s">
        <v>72</v>
      </c>
      <c r="AY213" s="200" t="s">
        <v>152</v>
      </c>
    </row>
    <row r="214" spans="1:65" s="13" customFormat="1">
      <c r="B214" s="182"/>
      <c r="D214" s="183" t="s">
        <v>440</v>
      </c>
      <c r="E214" s="184" t="s">
        <v>1</v>
      </c>
      <c r="F214" s="185" t="s">
        <v>1243</v>
      </c>
      <c r="H214" s="186">
        <v>57.204999999999998</v>
      </c>
      <c r="I214" s="187"/>
      <c r="L214" s="182"/>
      <c r="M214" s="188"/>
      <c r="N214" s="189"/>
      <c r="O214" s="189"/>
      <c r="P214" s="189"/>
      <c r="Q214" s="189"/>
      <c r="R214" s="189"/>
      <c r="S214" s="189"/>
      <c r="T214" s="190"/>
      <c r="AT214" s="184" t="s">
        <v>440</v>
      </c>
      <c r="AU214" s="184" t="s">
        <v>82</v>
      </c>
      <c r="AV214" s="13" t="s">
        <v>82</v>
      </c>
      <c r="AW214" s="13" t="s">
        <v>29</v>
      </c>
      <c r="AX214" s="13" t="s">
        <v>72</v>
      </c>
      <c r="AY214" s="184" t="s">
        <v>152</v>
      </c>
    </row>
    <row r="215" spans="1:65" s="15" customFormat="1">
      <c r="B215" s="199"/>
      <c r="D215" s="183" t="s">
        <v>440</v>
      </c>
      <c r="E215" s="200" t="s">
        <v>1</v>
      </c>
      <c r="F215" s="201" t="s">
        <v>1230</v>
      </c>
      <c r="H215" s="200" t="s">
        <v>1</v>
      </c>
      <c r="I215" s="202"/>
      <c r="L215" s="199"/>
      <c r="M215" s="203"/>
      <c r="N215" s="204"/>
      <c r="O215" s="204"/>
      <c r="P215" s="204"/>
      <c r="Q215" s="204"/>
      <c r="R215" s="204"/>
      <c r="S215" s="204"/>
      <c r="T215" s="205"/>
      <c r="AT215" s="200" t="s">
        <v>440</v>
      </c>
      <c r="AU215" s="200" t="s">
        <v>82</v>
      </c>
      <c r="AV215" s="15" t="s">
        <v>80</v>
      </c>
      <c r="AW215" s="15" t="s">
        <v>29</v>
      </c>
      <c r="AX215" s="15" t="s">
        <v>72</v>
      </c>
      <c r="AY215" s="200" t="s">
        <v>152</v>
      </c>
    </row>
    <row r="216" spans="1:65" s="13" customFormat="1">
      <c r="B216" s="182"/>
      <c r="D216" s="183" t="s">
        <v>440</v>
      </c>
      <c r="E216" s="184" t="s">
        <v>1</v>
      </c>
      <c r="F216" s="185" t="s">
        <v>1244</v>
      </c>
      <c r="H216" s="186">
        <v>114.54900000000001</v>
      </c>
      <c r="I216" s="187"/>
      <c r="L216" s="182"/>
      <c r="M216" s="188"/>
      <c r="N216" s="189"/>
      <c r="O216" s="189"/>
      <c r="P216" s="189"/>
      <c r="Q216" s="189"/>
      <c r="R216" s="189"/>
      <c r="S216" s="189"/>
      <c r="T216" s="190"/>
      <c r="AT216" s="184" t="s">
        <v>440</v>
      </c>
      <c r="AU216" s="184" t="s">
        <v>82</v>
      </c>
      <c r="AV216" s="13" t="s">
        <v>82</v>
      </c>
      <c r="AW216" s="13" t="s">
        <v>29</v>
      </c>
      <c r="AX216" s="13" t="s">
        <v>72</v>
      </c>
      <c r="AY216" s="184" t="s">
        <v>152</v>
      </c>
    </row>
    <row r="217" spans="1:65" s="14" customFormat="1">
      <c r="B217" s="191"/>
      <c r="D217" s="183" t="s">
        <v>440</v>
      </c>
      <c r="E217" s="192" t="s">
        <v>1</v>
      </c>
      <c r="F217" s="193" t="s">
        <v>448</v>
      </c>
      <c r="H217" s="194">
        <v>185.16499999999999</v>
      </c>
      <c r="I217" s="195"/>
      <c r="L217" s="191"/>
      <c r="M217" s="196"/>
      <c r="N217" s="197"/>
      <c r="O217" s="197"/>
      <c r="P217" s="197"/>
      <c r="Q217" s="197"/>
      <c r="R217" s="197"/>
      <c r="S217" s="197"/>
      <c r="T217" s="198"/>
      <c r="AT217" s="192" t="s">
        <v>440</v>
      </c>
      <c r="AU217" s="192" t="s">
        <v>82</v>
      </c>
      <c r="AV217" s="14" t="s">
        <v>159</v>
      </c>
      <c r="AW217" s="14" t="s">
        <v>29</v>
      </c>
      <c r="AX217" s="14" t="s">
        <v>80</v>
      </c>
      <c r="AY217" s="192" t="s">
        <v>152</v>
      </c>
    </row>
    <row r="218" spans="1:65" s="2" customFormat="1" ht="16.5" customHeight="1">
      <c r="A218" s="34"/>
      <c r="B218" s="151"/>
      <c r="C218" s="166" t="s">
        <v>236</v>
      </c>
      <c r="D218" s="166" t="s">
        <v>169</v>
      </c>
      <c r="E218" s="167" t="s">
        <v>461</v>
      </c>
      <c r="F218" s="168" t="s">
        <v>462</v>
      </c>
      <c r="G218" s="169" t="s">
        <v>424</v>
      </c>
      <c r="H218" s="170">
        <v>2.613</v>
      </c>
      <c r="I218" s="171"/>
      <c r="J218" s="172">
        <f>ROUND(I218*H218,2)</f>
        <v>0</v>
      </c>
      <c r="K218" s="173"/>
      <c r="L218" s="174"/>
      <c r="M218" s="175" t="s">
        <v>1</v>
      </c>
      <c r="N218" s="176" t="s">
        <v>37</v>
      </c>
      <c r="O218" s="60"/>
      <c r="P218" s="162">
        <f>O218*H218</f>
        <v>0</v>
      </c>
      <c r="Q218" s="162">
        <v>0</v>
      </c>
      <c r="R218" s="162">
        <f>Q218*H218</f>
        <v>0</v>
      </c>
      <c r="S218" s="162">
        <v>0</v>
      </c>
      <c r="T218" s="163">
        <f>S218*H218</f>
        <v>0</v>
      </c>
      <c r="U218" s="34"/>
      <c r="V218" s="34"/>
      <c r="W218" s="34"/>
      <c r="X218" s="34"/>
      <c r="Y218" s="34"/>
      <c r="Z218" s="34"/>
      <c r="AA218" s="34"/>
      <c r="AB218" s="34"/>
      <c r="AC218" s="34"/>
      <c r="AD218" s="34"/>
      <c r="AE218" s="34"/>
      <c r="AR218" s="164" t="s">
        <v>168</v>
      </c>
      <c r="AT218" s="164" t="s">
        <v>169</v>
      </c>
      <c r="AU218" s="164" t="s">
        <v>82</v>
      </c>
      <c r="AY218" s="19" t="s">
        <v>152</v>
      </c>
      <c r="BE218" s="165">
        <f>IF(N218="základní",J218,0)</f>
        <v>0</v>
      </c>
      <c r="BF218" s="165">
        <f>IF(N218="snížená",J218,0)</f>
        <v>0</v>
      </c>
      <c r="BG218" s="165">
        <f>IF(N218="zákl. přenesená",J218,0)</f>
        <v>0</v>
      </c>
      <c r="BH218" s="165">
        <f>IF(N218="sníž. přenesená",J218,0)</f>
        <v>0</v>
      </c>
      <c r="BI218" s="165">
        <f>IF(N218="nulová",J218,0)</f>
        <v>0</v>
      </c>
      <c r="BJ218" s="19" t="s">
        <v>80</v>
      </c>
      <c r="BK218" s="165">
        <f>ROUND(I218*H218,2)</f>
        <v>0</v>
      </c>
      <c r="BL218" s="19" t="s">
        <v>159</v>
      </c>
      <c r="BM218" s="164" t="s">
        <v>316</v>
      </c>
    </row>
    <row r="219" spans="1:65" s="15" customFormat="1">
      <c r="B219" s="199"/>
      <c r="D219" s="183" t="s">
        <v>440</v>
      </c>
      <c r="E219" s="200" t="s">
        <v>1</v>
      </c>
      <c r="F219" s="201" t="s">
        <v>1245</v>
      </c>
      <c r="H219" s="200" t="s">
        <v>1</v>
      </c>
      <c r="I219" s="202"/>
      <c r="L219" s="199"/>
      <c r="M219" s="203"/>
      <c r="N219" s="204"/>
      <c r="O219" s="204"/>
      <c r="P219" s="204"/>
      <c r="Q219" s="204"/>
      <c r="R219" s="204"/>
      <c r="S219" s="204"/>
      <c r="T219" s="205"/>
      <c r="AT219" s="200" t="s">
        <v>440</v>
      </c>
      <c r="AU219" s="200" t="s">
        <v>82</v>
      </c>
      <c r="AV219" s="15" t="s">
        <v>80</v>
      </c>
      <c r="AW219" s="15" t="s">
        <v>29</v>
      </c>
      <c r="AX219" s="15" t="s">
        <v>72</v>
      </c>
      <c r="AY219" s="200" t="s">
        <v>152</v>
      </c>
    </row>
    <row r="220" spans="1:65" s="13" customFormat="1">
      <c r="B220" s="182"/>
      <c r="D220" s="183" t="s">
        <v>440</v>
      </c>
      <c r="E220" s="184" t="s">
        <v>1</v>
      </c>
      <c r="F220" s="185" t="s">
        <v>1246</v>
      </c>
      <c r="H220" s="186">
        <v>2.613</v>
      </c>
      <c r="I220" s="187"/>
      <c r="L220" s="182"/>
      <c r="M220" s="188"/>
      <c r="N220" s="189"/>
      <c r="O220" s="189"/>
      <c r="P220" s="189"/>
      <c r="Q220" s="189"/>
      <c r="R220" s="189"/>
      <c r="S220" s="189"/>
      <c r="T220" s="190"/>
      <c r="AT220" s="184" t="s">
        <v>440</v>
      </c>
      <c r="AU220" s="184" t="s">
        <v>82</v>
      </c>
      <c r="AV220" s="13" t="s">
        <v>82</v>
      </c>
      <c r="AW220" s="13" t="s">
        <v>29</v>
      </c>
      <c r="AX220" s="13" t="s">
        <v>72</v>
      </c>
      <c r="AY220" s="184" t="s">
        <v>152</v>
      </c>
    </row>
    <row r="221" spans="1:65" s="14" customFormat="1">
      <c r="B221" s="191"/>
      <c r="D221" s="183" t="s">
        <v>440</v>
      </c>
      <c r="E221" s="192" t="s">
        <v>1</v>
      </c>
      <c r="F221" s="193" t="s">
        <v>448</v>
      </c>
      <c r="H221" s="194">
        <v>2.613</v>
      </c>
      <c r="I221" s="195"/>
      <c r="L221" s="191"/>
      <c r="M221" s="196"/>
      <c r="N221" s="197"/>
      <c r="O221" s="197"/>
      <c r="P221" s="197"/>
      <c r="Q221" s="197"/>
      <c r="R221" s="197"/>
      <c r="S221" s="197"/>
      <c r="T221" s="198"/>
      <c r="AT221" s="192" t="s">
        <v>440</v>
      </c>
      <c r="AU221" s="192" t="s">
        <v>82</v>
      </c>
      <c r="AV221" s="14" t="s">
        <v>159</v>
      </c>
      <c r="AW221" s="14" t="s">
        <v>29</v>
      </c>
      <c r="AX221" s="14" t="s">
        <v>80</v>
      </c>
      <c r="AY221" s="192" t="s">
        <v>152</v>
      </c>
    </row>
    <row r="222" spans="1:65" s="2" customFormat="1" ht="16.5" customHeight="1">
      <c r="A222" s="34"/>
      <c r="B222" s="151"/>
      <c r="C222" s="166" t="s">
        <v>240</v>
      </c>
      <c r="D222" s="166" t="s">
        <v>169</v>
      </c>
      <c r="E222" s="167" t="s">
        <v>1247</v>
      </c>
      <c r="F222" s="168" t="s">
        <v>1248</v>
      </c>
      <c r="G222" s="169" t="s">
        <v>158</v>
      </c>
      <c r="H222" s="170">
        <v>22.873999999999999</v>
      </c>
      <c r="I222" s="171"/>
      <c r="J222" s="172">
        <f>ROUND(I222*H222,2)</f>
        <v>0</v>
      </c>
      <c r="K222" s="173"/>
      <c r="L222" s="174"/>
      <c r="M222" s="175" t="s">
        <v>1</v>
      </c>
      <c r="N222" s="176" t="s">
        <v>37</v>
      </c>
      <c r="O222" s="60"/>
      <c r="P222" s="162">
        <f>O222*H222</f>
        <v>0</v>
      </c>
      <c r="Q222" s="162">
        <v>0</v>
      </c>
      <c r="R222" s="162">
        <f>Q222*H222</f>
        <v>0</v>
      </c>
      <c r="S222" s="162">
        <v>0</v>
      </c>
      <c r="T222" s="163">
        <f>S222*H222</f>
        <v>0</v>
      </c>
      <c r="U222" s="34"/>
      <c r="V222" s="34"/>
      <c r="W222" s="34"/>
      <c r="X222" s="34"/>
      <c r="Y222" s="34"/>
      <c r="Z222" s="34"/>
      <c r="AA222" s="34"/>
      <c r="AB222" s="34"/>
      <c r="AC222" s="34"/>
      <c r="AD222" s="34"/>
      <c r="AE222" s="34"/>
      <c r="AR222" s="164" t="s">
        <v>168</v>
      </c>
      <c r="AT222" s="164" t="s">
        <v>169</v>
      </c>
      <c r="AU222" s="164" t="s">
        <v>82</v>
      </c>
      <c r="AY222" s="19" t="s">
        <v>152</v>
      </c>
      <c r="BE222" s="165">
        <f>IF(N222="základní",J222,0)</f>
        <v>0</v>
      </c>
      <c r="BF222" s="165">
        <f>IF(N222="snížená",J222,0)</f>
        <v>0</v>
      </c>
      <c r="BG222" s="165">
        <f>IF(N222="zákl. přenesená",J222,0)</f>
        <v>0</v>
      </c>
      <c r="BH222" s="165">
        <f>IF(N222="sníž. přenesená",J222,0)</f>
        <v>0</v>
      </c>
      <c r="BI222" s="165">
        <f>IF(N222="nulová",J222,0)</f>
        <v>0</v>
      </c>
      <c r="BJ222" s="19" t="s">
        <v>80</v>
      </c>
      <c r="BK222" s="165">
        <f>ROUND(I222*H222,2)</f>
        <v>0</v>
      </c>
      <c r="BL222" s="19" t="s">
        <v>159</v>
      </c>
      <c r="BM222" s="164" t="s">
        <v>324</v>
      </c>
    </row>
    <row r="223" spans="1:65" s="15" customFormat="1">
      <c r="B223" s="199"/>
      <c r="D223" s="183" t="s">
        <v>440</v>
      </c>
      <c r="E223" s="200" t="s">
        <v>1</v>
      </c>
      <c r="F223" s="201" t="s">
        <v>1225</v>
      </c>
      <c r="H223" s="200" t="s">
        <v>1</v>
      </c>
      <c r="I223" s="202"/>
      <c r="L223" s="199"/>
      <c r="M223" s="203"/>
      <c r="N223" s="204"/>
      <c r="O223" s="204"/>
      <c r="P223" s="204"/>
      <c r="Q223" s="204"/>
      <c r="R223" s="204"/>
      <c r="S223" s="204"/>
      <c r="T223" s="205"/>
      <c r="AT223" s="200" t="s">
        <v>440</v>
      </c>
      <c r="AU223" s="200" t="s">
        <v>82</v>
      </c>
      <c r="AV223" s="15" t="s">
        <v>80</v>
      </c>
      <c r="AW223" s="15" t="s">
        <v>29</v>
      </c>
      <c r="AX223" s="15" t="s">
        <v>72</v>
      </c>
      <c r="AY223" s="200" t="s">
        <v>152</v>
      </c>
    </row>
    <row r="224" spans="1:65" s="13" customFormat="1">
      <c r="B224" s="182"/>
      <c r="D224" s="183" t="s">
        <v>440</v>
      </c>
      <c r="E224" s="184" t="s">
        <v>1</v>
      </c>
      <c r="F224" s="185" t="s">
        <v>1249</v>
      </c>
      <c r="H224" s="186">
        <v>22.873999999999999</v>
      </c>
      <c r="I224" s="187"/>
      <c r="L224" s="182"/>
      <c r="M224" s="188"/>
      <c r="N224" s="189"/>
      <c r="O224" s="189"/>
      <c r="P224" s="189"/>
      <c r="Q224" s="189"/>
      <c r="R224" s="189"/>
      <c r="S224" s="189"/>
      <c r="T224" s="190"/>
      <c r="AT224" s="184" t="s">
        <v>440</v>
      </c>
      <c r="AU224" s="184" t="s">
        <v>82</v>
      </c>
      <c r="AV224" s="13" t="s">
        <v>82</v>
      </c>
      <c r="AW224" s="13" t="s">
        <v>29</v>
      </c>
      <c r="AX224" s="13" t="s">
        <v>72</v>
      </c>
      <c r="AY224" s="184" t="s">
        <v>152</v>
      </c>
    </row>
    <row r="225" spans="1:65" s="14" customFormat="1">
      <c r="B225" s="191"/>
      <c r="D225" s="183" t="s">
        <v>440</v>
      </c>
      <c r="E225" s="192" t="s">
        <v>1</v>
      </c>
      <c r="F225" s="193" t="s">
        <v>448</v>
      </c>
      <c r="H225" s="194">
        <v>22.873999999999999</v>
      </c>
      <c r="I225" s="195"/>
      <c r="L225" s="191"/>
      <c r="M225" s="196"/>
      <c r="N225" s="197"/>
      <c r="O225" s="197"/>
      <c r="P225" s="197"/>
      <c r="Q225" s="197"/>
      <c r="R225" s="197"/>
      <c r="S225" s="197"/>
      <c r="T225" s="198"/>
      <c r="AT225" s="192" t="s">
        <v>440</v>
      </c>
      <c r="AU225" s="192" t="s">
        <v>82</v>
      </c>
      <c r="AV225" s="14" t="s">
        <v>159</v>
      </c>
      <c r="AW225" s="14" t="s">
        <v>29</v>
      </c>
      <c r="AX225" s="14" t="s">
        <v>80</v>
      </c>
      <c r="AY225" s="192" t="s">
        <v>152</v>
      </c>
    </row>
    <row r="226" spans="1:65" s="2" customFormat="1" ht="16.5" customHeight="1">
      <c r="A226" s="34"/>
      <c r="B226" s="151"/>
      <c r="C226" s="166" t="s">
        <v>244</v>
      </c>
      <c r="D226" s="166" t="s">
        <v>169</v>
      </c>
      <c r="E226" s="167" t="s">
        <v>1250</v>
      </c>
      <c r="F226" s="168" t="s">
        <v>1251</v>
      </c>
      <c r="G226" s="169" t="s">
        <v>176</v>
      </c>
      <c r="H226" s="170">
        <v>10.8</v>
      </c>
      <c r="I226" s="171"/>
      <c r="J226" s="172">
        <f>ROUND(I226*H226,2)</f>
        <v>0</v>
      </c>
      <c r="K226" s="173"/>
      <c r="L226" s="174"/>
      <c r="M226" s="175" t="s">
        <v>1</v>
      </c>
      <c r="N226" s="176" t="s">
        <v>37</v>
      </c>
      <c r="O226" s="60"/>
      <c r="P226" s="162">
        <f>O226*H226</f>
        <v>0</v>
      </c>
      <c r="Q226" s="162">
        <v>0</v>
      </c>
      <c r="R226" s="162">
        <f>Q226*H226</f>
        <v>0</v>
      </c>
      <c r="S226" s="162">
        <v>0</v>
      </c>
      <c r="T226" s="163">
        <f>S226*H226</f>
        <v>0</v>
      </c>
      <c r="U226" s="34"/>
      <c r="V226" s="34"/>
      <c r="W226" s="34"/>
      <c r="X226" s="34"/>
      <c r="Y226" s="34"/>
      <c r="Z226" s="34"/>
      <c r="AA226" s="34"/>
      <c r="AB226" s="34"/>
      <c r="AC226" s="34"/>
      <c r="AD226" s="34"/>
      <c r="AE226" s="34"/>
      <c r="AR226" s="164" t="s">
        <v>168</v>
      </c>
      <c r="AT226" s="164" t="s">
        <v>169</v>
      </c>
      <c r="AU226" s="164" t="s">
        <v>82</v>
      </c>
      <c r="AY226" s="19" t="s">
        <v>152</v>
      </c>
      <c r="BE226" s="165">
        <f>IF(N226="základní",J226,0)</f>
        <v>0</v>
      </c>
      <c r="BF226" s="165">
        <f>IF(N226="snížená",J226,0)</f>
        <v>0</v>
      </c>
      <c r="BG226" s="165">
        <f>IF(N226="zákl. přenesená",J226,0)</f>
        <v>0</v>
      </c>
      <c r="BH226" s="165">
        <f>IF(N226="sníž. přenesená",J226,0)</f>
        <v>0</v>
      </c>
      <c r="BI226" s="165">
        <f>IF(N226="nulová",J226,0)</f>
        <v>0</v>
      </c>
      <c r="BJ226" s="19" t="s">
        <v>80</v>
      </c>
      <c r="BK226" s="165">
        <f>ROUND(I226*H226,2)</f>
        <v>0</v>
      </c>
      <c r="BL226" s="19" t="s">
        <v>159</v>
      </c>
      <c r="BM226" s="164" t="s">
        <v>332</v>
      </c>
    </row>
    <row r="227" spans="1:65" s="15" customFormat="1">
      <c r="B227" s="199"/>
      <c r="D227" s="183" t="s">
        <v>440</v>
      </c>
      <c r="E227" s="200" t="s">
        <v>1</v>
      </c>
      <c r="F227" s="201" t="s">
        <v>1252</v>
      </c>
      <c r="H227" s="200" t="s">
        <v>1</v>
      </c>
      <c r="I227" s="202"/>
      <c r="L227" s="199"/>
      <c r="M227" s="203"/>
      <c r="N227" s="204"/>
      <c r="O227" s="204"/>
      <c r="P227" s="204"/>
      <c r="Q227" s="204"/>
      <c r="R227" s="204"/>
      <c r="S227" s="204"/>
      <c r="T227" s="205"/>
      <c r="AT227" s="200" t="s">
        <v>440</v>
      </c>
      <c r="AU227" s="200" t="s">
        <v>82</v>
      </c>
      <c r="AV227" s="15" t="s">
        <v>80</v>
      </c>
      <c r="AW227" s="15" t="s">
        <v>29</v>
      </c>
      <c r="AX227" s="15" t="s">
        <v>72</v>
      </c>
      <c r="AY227" s="200" t="s">
        <v>152</v>
      </c>
    </row>
    <row r="228" spans="1:65" s="13" customFormat="1">
      <c r="B228" s="182"/>
      <c r="D228" s="183" t="s">
        <v>440</v>
      </c>
      <c r="E228" s="184" t="s">
        <v>1</v>
      </c>
      <c r="F228" s="185" t="s">
        <v>1182</v>
      </c>
      <c r="H228" s="186">
        <v>10.8</v>
      </c>
      <c r="I228" s="187"/>
      <c r="L228" s="182"/>
      <c r="M228" s="188"/>
      <c r="N228" s="189"/>
      <c r="O228" s="189"/>
      <c r="P228" s="189"/>
      <c r="Q228" s="189"/>
      <c r="R228" s="189"/>
      <c r="S228" s="189"/>
      <c r="T228" s="190"/>
      <c r="AT228" s="184" t="s">
        <v>440</v>
      </c>
      <c r="AU228" s="184" t="s">
        <v>82</v>
      </c>
      <c r="AV228" s="13" t="s">
        <v>82</v>
      </c>
      <c r="AW228" s="13" t="s">
        <v>29</v>
      </c>
      <c r="AX228" s="13" t="s">
        <v>72</v>
      </c>
      <c r="AY228" s="184" t="s">
        <v>152</v>
      </c>
    </row>
    <row r="229" spans="1:65" s="14" customFormat="1">
      <c r="B229" s="191"/>
      <c r="D229" s="183" t="s">
        <v>440</v>
      </c>
      <c r="E229" s="192" t="s">
        <v>1</v>
      </c>
      <c r="F229" s="193" t="s">
        <v>448</v>
      </c>
      <c r="H229" s="194">
        <v>10.8</v>
      </c>
      <c r="I229" s="195"/>
      <c r="L229" s="191"/>
      <c r="M229" s="196"/>
      <c r="N229" s="197"/>
      <c r="O229" s="197"/>
      <c r="P229" s="197"/>
      <c r="Q229" s="197"/>
      <c r="R229" s="197"/>
      <c r="S229" s="197"/>
      <c r="T229" s="198"/>
      <c r="AT229" s="192" t="s">
        <v>440</v>
      </c>
      <c r="AU229" s="192" t="s">
        <v>82</v>
      </c>
      <c r="AV229" s="14" t="s">
        <v>159</v>
      </c>
      <c r="AW229" s="14" t="s">
        <v>29</v>
      </c>
      <c r="AX229" s="14" t="s">
        <v>80</v>
      </c>
      <c r="AY229" s="192" t="s">
        <v>152</v>
      </c>
    </row>
    <row r="230" spans="1:65" s="2" customFormat="1" ht="16.5" customHeight="1">
      <c r="A230" s="34"/>
      <c r="B230" s="151"/>
      <c r="C230" s="166" t="s">
        <v>248</v>
      </c>
      <c r="D230" s="166" t="s">
        <v>169</v>
      </c>
      <c r="E230" s="167" t="s">
        <v>1253</v>
      </c>
      <c r="F230" s="242" t="s">
        <v>2343</v>
      </c>
      <c r="G230" s="169" t="s">
        <v>176</v>
      </c>
      <c r="H230" s="170">
        <v>11.4</v>
      </c>
      <c r="I230" s="171"/>
      <c r="J230" s="172">
        <f>ROUND(I230*H230,2)</f>
        <v>0</v>
      </c>
      <c r="K230" s="173"/>
      <c r="L230" s="174"/>
      <c r="M230" s="175" t="s">
        <v>1</v>
      </c>
      <c r="N230" s="176" t="s">
        <v>37</v>
      </c>
      <c r="O230" s="60"/>
      <c r="P230" s="162">
        <f>O230*H230</f>
        <v>0</v>
      </c>
      <c r="Q230" s="162">
        <v>0</v>
      </c>
      <c r="R230" s="162">
        <f>Q230*H230</f>
        <v>0</v>
      </c>
      <c r="S230" s="162">
        <v>0</v>
      </c>
      <c r="T230" s="163">
        <f>S230*H230</f>
        <v>0</v>
      </c>
      <c r="U230" s="34"/>
      <c r="V230" s="34"/>
      <c r="W230" s="34"/>
      <c r="X230" s="34"/>
      <c r="Y230" s="34"/>
      <c r="Z230" s="34"/>
      <c r="AA230" s="34"/>
      <c r="AB230" s="34"/>
      <c r="AC230" s="34"/>
      <c r="AD230" s="34"/>
      <c r="AE230" s="34"/>
      <c r="AR230" s="164" t="s">
        <v>168</v>
      </c>
      <c r="AT230" s="164" t="s">
        <v>169</v>
      </c>
      <c r="AU230" s="164" t="s">
        <v>82</v>
      </c>
      <c r="AY230" s="19" t="s">
        <v>152</v>
      </c>
      <c r="BE230" s="165">
        <f>IF(N230="základní",J230,0)</f>
        <v>0</v>
      </c>
      <c r="BF230" s="165">
        <f>IF(N230="snížená",J230,0)</f>
        <v>0</v>
      </c>
      <c r="BG230" s="165">
        <f>IF(N230="zákl. přenesená",J230,0)</f>
        <v>0</v>
      </c>
      <c r="BH230" s="165">
        <f>IF(N230="sníž. přenesená",J230,0)</f>
        <v>0</v>
      </c>
      <c r="BI230" s="165">
        <f>IF(N230="nulová",J230,0)</f>
        <v>0</v>
      </c>
      <c r="BJ230" s="19" t="s">
        <v>80</v>
      </c>
      <c r="BK230" s="165">
        <f>ROUND(I230*H230,2)</f>
        <v>0</v>
      </c>
      <c r="BL230" s="19" t="s">
        <v>159</v>
      </c>
      <c r="BM230" s="164" t="s">
        <v>247</v>
      </c>
    </row>
    <row r="231" spans="1:65" s="15" customFormat="1" ht="22.5">
      <c r="B231" s="199"/>
      <c r="D231" s="183" t="s">
        <v>440</v>
      </c>
      <c r="E231" s="200" t="s">
        <v>1</v>
      </c>
      <c r="F231" s="201" t="s">
        <v>1254</v>
      </c>
      <c r="H231" s="200" t="s">
        <v>1</v>
      </c>
      <c r="I231" s="202"/>
      <c r="L231" s="199"/>
      <c r="M231" s="203"/>
      <c r="N231" s="204"/>
      <c r="O231" s="204"/>
      <c r="P231" s="204"/>
      <c r="Q231" s="204"/>
      <c r="R231" s="204"/>
      <c r="S231" s="204"/>
      <c r="T231" s="205"/>
      <c r="AT231" s="200" t="s">
        <v>440</v>
      </c>
      <c r="AU231" s="200" t="s">
        <v>82</v>
      </c>
      <c r="AV231" s="15" t="s">
        <v>80</v>
      </c>
      <c r="AW231" s="15" t="s">
        <v>29</v>
      </c>
      <c r="AX231" s="15" t="s">
        <v>72</v>
      </c>
      <c r="AY231" s="200" t="s">
        <v>152</v>
      </c>
    </row>
    <row r="232" spans="1:65" s="13" customFormat="1">
      <c r="B232" s="182"/>
      <c r="D232" s="183" t="s">
        <v>440</v>
      </c>
      <c r="E232" s="184" t="s">
        <v>1</v>
      </c>
      <c r="F232" s="185" t="s">
        <v>1181</v>
      </c>
      <c r="H232" s="186">
        <v>11.4</v>
      </c>
      <c r="I232" s="187"/>
      <c r="L232" s="182"/>
      <c r="M232" s="188"/>
      <c r="N232" s="189"/>
      <c r="O232" s="189"/>
      <c r="P232" s="189"/>
      <c r="Q232" s="189"/>
      <c r="R232" s="189"/>
      <c r="S232" s="189"/>
      <c r="T232" s="190"/>
      <c r="AT232" s="184" t="s">
        <v>440</v>
      </c>
      <c r="AU232" s="184" t="s">
        <v>82</v>
      </c>
      <c r="AV232" s="13" t="s">
        <v>82</v>
      </c>
      <c r="AW232" s="13" t="s">
        <v>29</v>
      </c>
      <c r="AX232" s="13" t="s">
        <v>72</v>
      </c>
      <c r="AY232" s="184" t="s">
        <v>152</v>
      </c>
    </row>
    <row r="233" spans="1:65" s="14" customFormat="1">
      <c r="B233" s="191"/>
      <c r="D233" s="183" t="s">
        <v>440</v>
      </c>
      <c r="E233" s="192" t="s">
        <v>1</v>
      </c>
      <c r="F233" s="193" t="s">
        <v>448</v>
      </c>
      <c r="H233" s="194">
        <v>11.4</v>
      </c>
      <c r="I233" s="195"/>
      <c r="L233" s="191"/>
      <c r="M233" s="196"/>
      <c r="N233" s="197"/>
      <c r="O233" s="197"/>
      <c r="P233" s="197"/>
      <c r="Q233" s="197"/>
      <c r="R233" s="197"/>
      <c r="S233" s="197"/>
      <c r="T233" s="198"/>
      <c r="AT233" s="192" t="s">
        <v>440</v>
      </c>
      <c r="AU233" s="192" t="s">
        <v>82</v>
      </c>
      <c r="AV233" s="14" t="s">
        <v>159</v>
      </c>
      <c r="AW233" s="14" t="s">
        <v>29</v>
      </c>
      <c r="AX233" s="14" t="s">
        <v>80</v>
      </c>
      <c r="AY233" s="192" t="s">
        <v>152</v>
      </c>
    </row>
    <row r="234" spans="1:65" s="2" customFormat="1" ht="24">
      <c r="A234" s="34"/>
      <c r="B234" s="151"/>
      <c r="C234" s="166" t="s">
        <v>202</v>
      </c>
      <c r="D234" s="166" t="s">
        <v>169</v>
      </c>
      <c r="E234" s="167" t="s">
        <v>1255</v>
      </c>
      <c r="F234" s="242" t="s">
        <v>2342</v>
      </c>
      <c r="G234" s="169" t="s">
        <v>901</v>
      </c>
      <c r="H234" s="170">
        <v>49</v>
      </c>
      <c r="I234" s="243">
        <v>13780</v>
      </c>
      <c r="J234" s="172">
        <f>ROUND(I234*H234,2)</f>
        <v>675220</v>
      </c>
      <c r="K234" s="173"/>
      <c r="L234" s="174"/>
      <c r="M234" s="175" t="s">
        <v>1</v>
      </c>
      <c r="N234" s="176" t="s">
        <v>37</v>
      </c>
      <c r="O234" s="60"/>
      <c r="P234" s="162">
        <f>O234*H234</f>
        <v>0</v>
      </c>
      <c r="Q234" s="162">
        <v>0</v>
      </c>
      <c r="R234" s="162">
        <f>Q234*H234</f>
        <v>0</v>
      </c>
      <c r="S234" s="162">
        <v>0</v>
      </c>
      <c r="T234" s="163">
        <f>S234*H234</f>
        <v>0</v>
      </c>
      <c r="U234" s="34"/>
      <c r="V234" s="34"/>
      <c r="W234" s="34"/>
      <c r="X234" s="34"/>
      <c r="Y234" s="34"/>
      <c r="Z234" s="34"/>
      <c r="AA234" s="34"/>
      <c r="AB234" s="34"/>
      <c r="AC234" s="34"/>
      <c r="AD234" s="34"/>
      <c r="AE234" s="34"/>
      <c r="AR234" s="164" t="s">
        <v>168</v>
      </c>
      <c r="AT234" s="164" t="s">
        <v>169</v>
      </c>
      <c r="AU234" s="164" t="s">
        <v>82</v>
      </c>
      <c r="AY234" s="19" t="s">
        <v>152</v>
      </c>
      <c r="BE234" s="165">
        <f>IF(N234="základní",J234,0)</f>
        <v>675220</v>
      </c>
      <c r="BF234" s="165">
        <f>IF(N234="snížená",J234,0)</f>
        <v>0</v>
      </c>
      <c r="BG234" s="165">
        <f>IF(N234="zákl. přenesená",J234,0)</f>
        <v>0</v>
      </c>
      <c r="BH234" s="165">
        <f>IF(N234="sníž. přenesená",J234,0)</f>
        <v>0</v>
      </c>
      <c r="BI234" s="165">
        <f>IF(N234="nulová",J234,0)</f>
        <v>0</v>
      </c>
      <c r="BJ234" s="19" t="s">
        <v>80</v>
      </c>
      <c r="BK234" s="165">
        <f>ROUND(I234*H234,2)</f>
        <v>675220</v>
      </c>
      <c r="BL234" s="19" t="s">
        <v>159</v>
      </c>
      <c r="BM234" s="164" t="s">
        <v>1256</v>
      </c>
    </row>
    <row r="235" spans="1:65" s="13" customFormat="1">
      <c r="B235" s="182"/>
      <c r="D235" s="183" t="s">
        <v>440</v>
      </c>
      <c r="E235" s="184" t="s">
        <v>1</v>
      </c>
      <c r="F235" s="185" t="s">
        <v>1257</v>
      </c>
      <c r="H235" s="186">
        <v>49</v>
      </c>
      <c r="I235" s="187"/>
      <c r="L235" s="182"/>
      <c r="M235" s="188"/>
      <c r="N235" s="189"/>
      <c r="O235" s="189"/>
      <c r="P235" s="189"/>
      <c r="Q235" s="189"/>
      <c r="R235" s="189"/>
      <c r="S235" s="189"/>
      <c r="T235" s="190"/>
      <c r="AT235" s="184" t="s">
        <v>440</v>
      </c>
      <c r="AU235" s="184" t="s">
        <v>82</v>
      </c>
      <c r="AV235" s="13" t="s">
        <v>82</v>
      </c>
      <c r="AW235" s="13" t="s">
        <v>29</v>
      </c>
      <c r="AX235" s="13" t="s">
        <v>80</v>
      </c>
      <c r="AY235" s="184" t="s">
        <v>152</v>
      </c>
    </row>
    <row r="236" spans="1:65" s="2" customFormat="1" ht="16.5" customHeight="1">
      <c r="A236" s="34"/>
      <c r="B236" s="151"/>
      <c r="C236" s="166" t="s">
        <v>255</v>
      </c>
      <c r="D236" s="166" t="s">
        <v>169</v>
      </c>
      <c r="E236" s="167" t="s">
        <v>1258</v>
      </c>
      <c r="F236" s="168" t="s">
        <v>1259</v>
      </c>
      <c r="G236" s="169" t="s">
        <v>424</v>
      </c>
      <c r="H236" s="170">
        <v>17.332999999999998</v>
      </c>
      <c r="I236" s="171"/>
      <c r="J236" s="172">
        <f>ROUND(I236*H236,2)</f>
        <v>0</v>
      </c>
      <c r="K236" s="173"/>
      <c r="L236" s="174"/>
      <c r="M236" s="175" t="s">
        <v>1</v>
      </c>
      <c r="N236" s="176" t="s">
        <v>37</v>
      </c>
      <c r="O236" s="60"/>
      <c r="P236" s="162">
        <f>O236*H236</f>
        <v>0</v>
      </c>
      <c r="Q236" s="162">
        <v>0</v>
      </c>
      <c r="R236" s="162">
        <f>Q236*H236</f>
        <v>0</v>
      </c>
      <c r="S236" s="162">
        <v>0</v>
      </c>
      <c r="T236" s="163">
        <f>S236*H236</f>
        <v>0</v>
      </c>
      <c r="U236" s="34"/>
      <c r="V236" s="34"/>
      <c r="W236" s="34"/>
      <c r="X236" s="34"/>
      <c r="Y236" s="34"/>
      <c r="Z236" s="34"/>
      <c r="AA236" s="34"/>
      <c r="AB236" s="34"/>
      <c r="AC236" s="34"/>
      <c r="AD236" s="34"/>
      <c r="AE236" s="34"/>
      <c r="AR236" s="164" t="s">
        <v>168</v>
      </c>
      <c r="AT236" s="164" t="s">
        <v>169</v>
      </c>
      <c r="AU236" s="164" t="s">
        <v>82</v>
      </c>
      <c r="AY236" s="19" t="s">
        <v>152</v>
      </c>
      <c r="BE236" s="165">
        <f>IF(N236="základní",J236,0)</f>
        <v>0</v>
      </c>
      <c r="BF236" s="165">
        <f>IF(N236="snížená",J236,0)</f>
        <v>0</v>
      </c>
      <c r="BG236" s="165">
        <f>IF(N236="zákl. přenesená",J236,0)</f>
        <v>0</v>
      </c>
      <c r="BH236" s="165">
        <f>IF(N236="sníž. přenesená",J236,0)</f>
        <v>0</v>
      </c>
      <c r="BI236" s="165">
        <f>IF(N236="nulová",J236,0)</f>
        <v>0</v>
      </c>
      <c r="BJ236" s="19" t="s">
        <v>80</v>
      </c>
      <c r="BK236" s="165">
        <f>ROUND(I236*H236,2)</f>
        <v>0</v>
      </c>
      <c r="BL236" s="19" t="s">
        <v>159</v>
      </c>
      <c r="BM236" s="164" t="s">
        <v>251</v>
      </c>
    </row>
    <row r="237" spans="1:65" s="15" customFormat="1">
      <c r="B237" s="199"/>
      <c r="D237" s="183" t="s">
        <v>440</v>
      </c>
      <c r="E237" s="200" t="s">
        <v>1</v>
      </c>
      <c r="F237" s="201" t="s">
        <v>1260</v>
      </c>
      <c r="H237" s="200" t="s">
        <v>1</v>
      </c>
      <c r="I237" s="202"/>
      <c r="L237" s="199"/>
      <c r="M237" s="203"/>
      <c r="N237" s="204"/>
      <c r="O237" s="204"/>
      <c r="P237" s="204"/>
      <c r="Q237" s="204"/>
      <c r="R237" s="204"/>
      <c r="S237" s="204"/>
      <c r="T237" s="205"/>
      <c r="AT237" s="200" t="s">
        <v>440</v>
      </c>
      <c r="AU237" s="200" t="s">
        <v>82</v>
      </c>
      <c r="AV237" s="15" t="s">
        <v>80</v>
      </c>
      <c r="AW237" s="15" t="s">
        <v>29</v>
      </c>
      <c r="AX237" s="15" t="s">
        <v>72</v>
      </c>
      <c r="AY237" s="200" t="s">
        <v>152</v>
      </c>
    </row>
    <row r="238" spans="1:65" s="13" customFormat="1">
      <c r="B238" s="182"/>
      <c r="D238" s="183" t="s">
        <v>440</v>
      </c>
      <c r="E238" s="184" t="s">
        <v>1</v>
      </c>
      <c r="F238" s="185" t="s">
        <v>1261</v>
      </c>
      <c r="H238" s="186">
        <v>17.332999999999998</v>
      </c>
      <c r="I238" s="187"/>
      <c r="L238" s="182"/>
      <c r="M238" s="188"/>
      <c r="N238" s="189"/>
      <c r="O238" s="189"/>
      <c r="P238" s="189"/>
      <c r="Q238" s="189"/>
      <c r="R238" s="189"/>
      <c r="S238" s="189"/>
      <c r="T238" s="190"/>
      <c r="AT238" s="184" t="s">
        <v>440</v>
      </c>
      <c r="AU238" s="184" t="s">
        <v>82</v>
      </c>
      <c r="AV238" s="13" t="s">
        <v>82</v>
      </c>
      <c r="AW238" s="13" t="s">
        <v>29</v>
      </c>
      <c r="AX238" s="13" t="s">
        <v>72</v>
      </c>
      <c r="AY238" s="184" t="s">
        <v>152</v>
      </c>
    </row>
    <row r="239" spans="1:65" s="14" customFormat="1">
      <c r="B239" s="191"/>
      <c r="D239" s="183" t="s">
        <v>440</v>
      </c>
      <c r="E239" s="192" t="s">
        <v>1</v>
      </c>
      <c r="F239" s="193" t="s">
        <v>448</v>
      </c>
      <c r="H239" s="194">
        <v>17.332999999999998</v>
      </c>
      <c r="I239" s="195"/>
      <c r="L239" s="191"/>
      <c r="M239" s="196"/>
      <c r="N239" s="197"/>
      <c r="O239" s="197"/>
      <c r="P239" s="197"/>
      <c r="Q239" s="197"/>
      <c r="R239" s="197"/>
      <c r="S239" s="197"/>
      <c r="T239" s="198"/>
      <c r="AT239" s="192" t="s">
        <v>440</v>
      </c>
      <c r="AU239" s="192" t="s">
        <v>82</v>
      </c>
      <c r="AV239" s="14" t="s">
        <v>159</v>
      </c>
      <c r="AW239" s="14" t="s">
        <v>29</v>
      </c>
      <c r="AX239" s="14" t="s">
        <v>80</v>
      </c>
      <c r="AY239" s="192" t="s">
        <v>152</v>
      </c>
    </row>
    <row r="240" spans="1:65" s="2" customFormat="1" ht="16.5" customHeight="1">
      <c r="A240" s="34"/>
      <c r="B240" s="151"/>
      <c r="C240" s="166" t="s">
        <v>206</v>
      </c>
      <c r="D240" s="166" t="s">
        <v>169</v>
      </c>
      <c r="E240" s="167" t="s">
        <v>1262</v>
      </c>
      <c r="F240" s="168" t="s">
        <v>1263</v>
      </c>
      <c r="G240" s="169" t="s">
        <v>424</v>
      </c>
      <c r="H240" s="170">
        <v>33.518999999999998</v>
      </c>
      <c r="I240" s="171"/>
      <c r="J240" s="172">
        <f>ROUND(I240*H240,2)</f>
        <v>0</v>
      </c>
      <c r="K240" s="173"/>
      <c r="L240" s="174"/>
      <c r="M240" s="175" t="s">
        <v>1</v>
      </c>
      <c r="N240" s="176" t="s">
        <v>37</v>
      </c>
      <c r="O240" s="60"/>
      <c r="P240" s="162">
        <f>O240*H240</f>
        <v>0</v>
      </c>
      <c r="Q240" s="162">
        <v>0</v>
      </c>
      <c r="R240" s="162">
        <f>Q240*H240</f>
        <v>0</v>
      </c>
      <c r="S240" s="162">
        <v>0</v>
      </c>
      <c r="T240" s="163">
        <f>S240*H240</f>
        <v>0</v>
      </c>
      <c r="U240" s="34"/>
      <c r="V240" s="34"/>
      <c r="W240" s="34"/>
      <c r="X240" s="34"/>
      <c r="Y240" s="34"/>
      <c r="Z240" s="34"/>
      <c r="AA240" s="34"/>
      <c r="AB240" s="34"/>
      <c r="AC240" s="34"/>
      <c r="AD240" s="34"/>
      <c r="AE240" s="34"/>
      <c r="AR240" s="164" t="s">
        <v>168</v>
      </c>
      <c r="AT240" s="164" t="s">
        <v>169</v>
      </c>
      <c r="AU240" s="164" t="s">
        <v>82</v>
      </c>
      <c r="AY240" s="19" t="s">
        <v>152</v>
      </c>
      <c r="BE240" s="165">
        <f>IF(N240="základní",J240,0)</f>
        <v>0</v>
      </c>
      <c r="BF240" s="165">
        <f>IF(N240="snížená",J240,0)</f>
        <v>0</v>
      </c>
      <c r="BG240" s="165">
        <f>IF(N240="zákl. přenesená",J240,0)</f>
        <v>0</v>
      </c>
      <c r="BH240" s="165">
        <f>IF(N240="sníž. přenesená",J240,0)</f>
        <v>0</v>
      </c>
      <c r="BI240" s="165">
        <f>IF(N240="nulová",J240,0)</f>
        <v>0</v>
      </c>
      <c r="BJ240" s="19" t="s">
        <v>80</v>
      </c>
      <c r="BK240" s="165">
        <f>ROUND(I240*H240,2)</f>
        <v>0</v>
      </c>
      <c r="BL240" s="19" t="s">
        <v>159</v>
      </c>
      <c r="BM240" s="164" t="s">
        <v>254</v>
      </c>
    </row>
    <row r="241" spans="1:65" s="15" customFormat="1">
      <c r="B241" s="199"/>
      <c r="D241" s="183" t="s">
        <v>440</v>
      </c>
      <c r="E241" s="200" t="s">
        <v>1</v>
      </c>
      <c r="F241" s="201" t="s">
        <v>1264</v>
      </c>
      <c r="H241" s="200" t="s">
        <v>1</v>
      </c>
      <c r="I241" s="202"/>
      <c r="L241" s="199"/>
      <c r="M241" s="203"/>
      <c r="N241" s="204"/>
      <c r="O241" s="204"/>
      <c r="P241" s="204"/>
      <c r="Q241" s="204"/>
      <c r="R241" s="204"/>
      <c r="S241" s="204"/>
      <c r="T241" s="205"/>
      <c r="AT241" s="200" t="s">
        <v>440</v>
      </c>
      <c r="AU241" s="200" t="s">
        <v>82</v>
      </c>
      <c r="AV241" s="15" t="s">
        <v>80</v>
      </c>
      <c r="AW241" s="15" t="s">
        <v>29</v>
      </c>
      <c r="AX241" s="15" t="s">
        <v>72</v>
      </c>
      <c r="AY241" s="200" t="s">
        <v>152</v>
      </c>
    </row>
    <row r="242" spans="1:65" s="13" customFormat="1">
      <c r="B242" s="182"/>
      <c r="D242" s="183" t="s">
        <v>440</v>
      </c>
      <c r="E242" s="184" t="s">
        <v>1</v>
      </c>
      <c r="F242" s="185" t="s">
        <v>1265</v>
      </c>
      <c r="H242" s="186">
        <v>33.518999999999998</v>
      </c>
      <c r="I242" s="187"/>
      <c r="L242" s="182"/>
      <c r="M242" s="188"/>
      <c r="N242" s="189"/>
      <c r="O242" s="189"/>
      <c r="P242" s="189"/>
      <c r="Q242" s="189"/>
      <c r="R242" s="189"/>
      <c r="S242" s="189"/>
      <c r="T242" s="190"/>
      <c r="AT242" s="184" t="s">
        <v>440</v>
      </c>
      <c r="AU242" s="184" t="s">
        <v>82</v>
      </c>
      <c r="AV242" s="13" t="s">
        <v>82</v>
      </c>
      <c r="AW242" s="13" t="s">
        <v>29</v>
      </c>
      <c r="AX242" s="13" t="s">
        <v>72</v>
      </c>
      <c r="AY242" s="184" t="s">
        <v>152</v>
      </c>
    </row>
    <row r="243" spans="1:65" s="14" customFormat="1">
      <c r="B243" s="191"/>
      <c r="D243" s="183" t="s">
        <v>440</v>
      </c>
      <c r="E243" s="192" t="s">
        <v>1</v>
      </c>
      <c r="F243" s="193" t="s">
        <v>448</v>
      </c>
      <c r="H243" s="194">
        <v>33.518999999999998</v>
      </c>
      <c r="I243" s="195"/>
      <c r="L243" s="191"/>
      <c r="M243" s="196"/>
      <c r="N243" s="197"/>
      <c r="O243" s="197"/>
      <c r="P243" s="197"/>
      <c r="Q243" s="197"/>
      <c r="R243" s="197"/>
      <c r="S243" s="197"/>
      <c r="T243" s="198"/>
      <c r="AT243" s="192" t="s">
        <v>440</v>
      </c>
      <c r="AU243" s="192" t="s">
        <v>82</v>
      </c>
      <c r="AV243" s="14" t="s">
        <v>159</v>
      </c>
      <c r="AW243" s="14" t="s">
        <v>29</v>
      </c>
      <c r="AX243" s="14" t="s">
        <v>80</v>
      </c>
      <c r="AY243" s="192" t="s">
        <v>152</v>
      </c>
    </row>
    <row r="244" spans="1:65" s="2" customFormat="1" ht="16.5" customHeight="1">
      <c r="A244" s="34"/>
      <c r="B244" s="151"/>
      <c r="C244" s="166" t="s">
        <v>262</v>
      </c>
      <c r="D244" s="166" t="s">
        <v>169</v>
      </c>
      <c r="E244" s="167" t="s">
        <v>1266</v>
      </c>
      <c r="F244" s="168" t="s">
        <v>1267</v>
      </c>
      <c r="G244" s="169" t="s">
        <v>1004</v>
      </c>
      <c r="H244" s="170">
        <v>4.1029999999999998</v>
      </c>
      <c r="I244" s="171"/>
      <c r="J244" s="172">
        <f>ROUND(I244*H244,2)</f>
        <v>0</v>
      </c>
      <c r="K244" s="173"/>
      <c r="L244" s="174"/>
      <c r="M244" s="175" t="s">
        <v>1</v>
      </c>
      <c r="N244" s="176" t="s">
        <v>37</v>
      </c>
      <c r="O244" s="60"/>
      <c r="P244" s="162">
        <f>O244*H244</f>
        <v>0</v>
      </c>
      <c r="Q244" s="162">
        <v>0</v>
      </c>
      <c r="R244" s="162">
        <f>Q244*H244</f>
        <v>0</v>
      </c>
      <c r="S244" s="162">
        <v>0</v>
      </c>
      <c r="T244" s="163">
        <f>S244*H244</f>
        <v>0</v>
      </c>
      <c r="U244" s="34"/>
      <c r="V244" s="34"/>
      <c r="W244" s="34"/>
      <c r="X244" s="34"/>
      <c r="Y244" s="34"/>
      <c r="Z244" s="34"/>
      <c r="AA244" s="34"/>
      <c r="AB244" s="34"/>
      <c r="AC244" s="34"/>
      <c r="AD244" s="34"/>
      <c r="AE244" s="34"/>
      <c r="AR244" s="164" t="s">
        <v>168</v>
      </c>
      <c r="AT244" s="164" t="s">
        <v>169</v>
      </c>
      <c r="AU244" s="164" t="s">
        <v>82</v>
      </c>
      <c r="AY244" s="19" t="s">
        <v>152</v>
      </c>
      <c r="BE244" s="165">
        <f>IF(N244="základní",J244,0)</f>
        <v>0</v>
      </c>
      <c r="BF244" s="165">
        <f>IF(N244="snížená",J244,0)</f>
        <v>0</v>
      </c>
      <c r="BG244" s="165">
        <f>IF(N244="zákl. přenesená",J244,0)</f>
        <v>0</v>
      </c>
      <c r="BH244" s="165">
        <f>IF(N244="sníž. přenesená",J244,0)</f>
        <v>0</v>
      </c>
      <c r="BI244" s="165">
        <f>IF(N244="nulová",J244,0)</f>
        <v>0</v>
      </c>
      <c r="BJ244" s="19" t="s">
        <v>80</v>
      </c>
      <c r="BK244" s="165">
        <f>ROUND(I244*H244,2)</f>
        <v>0</v>
      </c>
      <c r="BL244" s="19" t="s">
        <v>159</v>
      </c>
      <c r="BM244" s="164" t="s">
        <v>258</v>
      </c>
    </row>
    <row r="245" spans="1:65" s="15" customFormat="1">
      <c r="B245" s="199"/>
      <c r="D245" s="183" t="s">
        <v>440</v>
      </c>
      <c r="E245" s="200" t="s">
        <v>1</v>
      </c>
      <c r="F245" s="201" t="s">
        <v>1195</v>
      </c>
      <c r="H245" s="200" t="s">
        <v>1</v>
      </c>
      <c r="I245" s="202"/>
      <c r="L245" s="199"/>
      <c r="M245" s="203"/>
      <c r="N245" s="204"/>
      <c r="O245" s="204"/>
      <c r="P245" s="204"/>
      <c r="Q245" s="204"/>
      <c r="R245" s="204"/>
      <c r="S245" s="204"/>
      <c r="T245" s="205"/>
      <c r="AT245" s="200" t="s">
        <v>440</v>
      </c>
      <c r="AU245" s="200" t="s">
        <v>82</v>
      </c>
      <c r="AV245" s="15" t="s">
        <v>80</v>
      </c>
      <c r="AW245" s="15" t="s">
        <v>29</v>
      </c>
      <c r="AX245" s="15" t="s">
        <v>72</v>
      </c>
      <c r="AY245" s="200" t="s">
        <v>152</v>
      </c>
    </row>
    <row r="246" spans="1:65" s="13" customFormat="1">
      <c r="B246" s="182"/>
      <c r="D246" s="183" t="s">
        <v>440</v>
      </c>
      <c r="E246" s="184" t="s">
        <v>1</v>
      </c>
      <c r="F246" s="185" t="s">
        <v>1268</v>
      </c>
      <c r="H246" s="186">
        <v>4.1029999999999998</v>
      </c>
      <c r="I246" s="187"/>
      <c r="L246" s="182"/>
      <c r="M246" s="188"/>
      <c r="N246" s="189"/>
      <c r="O246" s="189"/>
      <c r="P246" s="189"/>
      <c r="Q246" s="189"/>
      <c r="R246" s="189"/>
      <c r="S246" s="189"/>
      <c r="T246" s="190"/>
      <c r="AT246" s="184" t="s">
        <v>440</v>
      </c>
      <c r="AU246" s="184" t="s">
        <v>82</v>
      </c>
      <c r="AV246" s="13" t="s">
        <v>82</v>
      </c>
      <c r="AW246" s="13" t="s">
        <v>29</v>
      </c>
      <c r="AX246" s="13" t="s">
        <v>72</v>
      </c>
      <c r="AY246" s="184" t="s">
        <v>152</v>
      </c>
    </row>
    <row r="247" spans="1:65" s="14" customFormat="1">
      <c r="B247" s="191"/>
      <c r="D247" s="183" t="s">
        <v>440</v>
      </c>
      <c r="E247" s="192" t="s">
        <v>1</v>
      </c>
      <c r="F247" s="193" t="s">
        <v>448</v>
      </c>
      <c r="H247" s="194">
        <v>4.1029999999999998</v>
      </c>
      <c r="I247" s="195"/>
      <c r="L247" s="191"/>
      <c r="M247" s="196"/>
      <c r="N247" s="197"/>
      <c r="O247" s="197"/>
      <c r="P247" s="197"/>
      <c r="Q247" s="197"/>
      <c r="R247" s="197"/>
      <c r="S247" s="197"/>
      <c r="T247" s="198"/>
      <c r="AT247" s="192" t="s">
        <v>440</v>
      </c>
      <c r="AU247" s="192" t="s">
        <v>82</v>
      </c>
      <c r="AV247" s="14" t="s">
        <v>159</v>
      </c>
      <c r="AW247" s="14" t="s">
        <v>29</v>
      </c>
      <c r="AX247" s="14" t="s">
        <v>80</v>
      </c>
      <c r="AY247" s="192" t="s">
        <v>152</v>
      </c>
    </row>
    <row r="248" spans="1:65" s="2" customFormat="1" ht="16.5" customHeight="1">
      <c r="A248" s="34"/>
      <c r="B248" s="151"/>
      <c r="C248" s="166" t="s">
        <v>266</v>
      </c>
      <c r="D248" s="166" t="s">
        <v>169</v>
      </c>
      <c r="E248" s="167" t="s">
        <v>1269</v>
      </c>
      <c r="F248" s="168" t="s">
        <v>1270</v>
      </c>
      <c r="G248" s="169" t="s">
        <v>176</v>
      </c>
      <c r="H248" s="170">
        <v>40.4</v>
      </c>
      <c r="I248" s="171"/>
      <c r="J248" s="172">
        <f>ROUND(I248*H248,2)</f>
        <v>0</v>
      </c>
      <c r="K248" s="173"/>
      <c r="L248" s="174"/>
      <c r="M248" s="175" t="s">
        <v>1</v>
      </c>
      <c r="N248" s="176" t="s">
        <v>37</v>
      </c>
      <c r="O248" s="60"/>
      <c r="P248" s="162">
        <f>O248*H248</f>
        <v>0</v>
      </c>
      <c r="Q248" s="162">
        <v>0</v>
      </c>
      <c r="R248" s="162">
        <f>Q248*H248</f>
        <v>0</v>
      </c>
      <c r="S248" s="162">
        <v>0</v>
      </c>
      <c r="T248" s="163">
        <f>S248*H248</f>
        <v>0</v>
      </c>
      <c r="U248" s="34"/>
      <c r="V248" s="34"/>
      <c r="W248" s="34"/>
      <c r="X248" s="34"/>
      <c r="Y248" s="34"/>
      <c r="Z248" s="34"/>
      <c r="AA248" s="34"/>
      <c r="AB248" s="34"/>
      <c r="AC248" s="34"/>
      <c r="AD248" s="34"/>
      <c r="AE248" s="34"/>
      <c r="AR248" s="164" t="s">
        <v>168</v>
      </c>
      <c r="AT248" s="164" t="s">
        <v>169</v>
      </c>
      <c r="AU248" s="164" t="s">
        <v>82</v>
      </c>
      <c r="AY248" s="19" t="s">
        <v>152</v>
      </c>
      <c r="BE248" s="165">
        <f>IF(N248="základní",J248,0)</f>
        <v>0</v>
      </c>
      <c r="BF248" s="165">
        <f>IF(N248="snížená",J248,0)</f>
        <v>0</v>
      </c>
      <c r="BG248" s="165">
        <f>IF(N248="zákl. přenesená",J248,0)</f>
        <v>0</v>
      </c>
      <c r="BH248" s="165">
        <f>IF(N248="sníž. přenesená",J248,0)</f>
        <v>0</v>
      </c>
      <c r="BI248" s="165">
        <f>IF(N248="nulová",J248,0)</f>
        <v>0</v>
      </c>
      <c r="BJ248" s="19" t="s">
        <v>80</v>
      </c>
      <c r="BK248" s="165">
        <f>ROUND(I248*H248,2)</f>
        <v>0</v>
      </c>
      <c r="BL248" s="19" t="s">
        <v>159</v>
      </c>
      <c r="BM248" s="164" t="s">
        <v>261</v>
      </c>
    </row>
    <row r="249" spans="1:65" s="15" customFormat="1">
      <c r="B249" s="199"/>
      <c r="D249" s="183" t="s">
        <v>440</v>
      </c>
      <c r="E249" s="200" t="s">
        <v>1</v>
      </c>
      <c r="F249" s="201" t="s">
        <v>1271</v>
      </c>
      <c r="H249" s="200" t="s">
        <v>1</v>
      </c>
      <c r="I249" s="202"/>
      <c r="L249" s="199"/>
      <c r="M249" s="203"/>
      <c r="N249" s="204"/>
      <c r="O249" s="204"/>
      <c r="P249" s="204"/>
      <c r="Q249" s="204"/>
      <c r="R249" s="204"/>
      <c r="S249" s="204"/>
      <c r="T249" s="205"/>
      <c r="AT249" s="200" t="s">
        <v>440</v>
      </c>
      <c r="AU249" s="200" t="s">
        <v>82</v>
      </c>
      <c r="AV249" s="15" t="s">
        <v>80</v>
      </c>
      <c r="AW249" s="15" t="s">
        <v>29</v>
      </c>
      <c r="AX249" s="15" t="s">
        <v>72</v>
      </c>
      <c r="AY249" s="200" t="s">
        <v>152</v>
      </c>
    </row>
    <row r="250" spans="1:65" s="13" customFormat="1">
      <c r="B250" s="182"/>
      <c r="D250" s="183" t="s">
        <v>440</v>
      </c>
      <c r="E250" s="184" t="s">
        <v>1</v>
      </c>
      <c r="F250" s="185" t="s">
        <v>1272</v>
      </c>
      <c r="H250" s="186">
        <v>40.4</v>
      </c>
      <c r="I250" s="187"/>
      <c r="L250" s="182"/>
      <c r="M250" s="188"/>
      <c r="N250" s="189"/>
      <c r="O250" s="189"/>
      <c r="P250" s="189"/>
      <c r="Q250" s="189"/>
      <c r="R250" s="189"/>
      <c r="S250" s="189"/>
      <c r="T250" s="190"/>
      <c r="AT250" s="184" t="s">
        <v>440</v>
      </c>
      <c r="AU250" s="184" t="s">
        <v>82</v>
      </c>
      <c r="AV250" s="13" t="s">
        <v>82</v>
      </c>
      <c r="AW250" s="13" t="s">
        <v>29</v>
      </c>
      <c r="AX250" s="13" t="s">
        <v>72</v>
      </c>
      <c r="AY250" s="184" t="s">
        <v>152</v>
      </c>
    </row>
    <row r="251" spans="1:65" s="14" customFormat="1">
      <c r="B251" s="191"/>
      <c r="D251" s="183" t="s">
        <v>440</v>
      </c>
      <c r="E251" s="192" t="s">
        <v>1</v>
      </c>
      <c r="F251" s="193" t="s">
        <v>448</v>
      </c>
      <c r="H251" s="194">
        <v>40.4</v>
      </c>
      <c r="I251" s="195"/>
      <c r="L251" s="191"/>
      <c r="M251" s="196"/>
      <c r="N251" s="197"/>
      <c r="O251" s="197"/>
      <c r="P251" s="197"/>
      <c r="Q251" s="197"/>
      <c r="R251" s="197"/>
      <c r="S251" s="197"/>
      <c r="T251" s="198"/>
      <c r="AT251" s="192" t="s">
        <v>440</v>
      </c>
      <c r="AU251" s="192" t="s">
        <v>82</v>
      </c>
      <c r="AV251" s="14" t="s">
        <v>159</v>
      </c>
      <c r="AW251" s="14" t="s">
        <v>29</v>
      </c>
      <c r="AX251" s="14" t="s">
        <v>80</v>
      </c>
      <c r="AY251" s="192" t="s">
        <v>152</v>
      </c>
    </row>
    <row r="252" spans="1:65" s="2" customFormat="1" ht="16.5" customHeight="1">
      <c r="A252" s="34"/>
      <c r="B252" s="151"/>
      <c r="C252" s="166" t="s">
        <v>270</v>
      </c>
      <c r="D252" s="166" t="s">
        <v>169</v>
      </c>
      <c r="E252" s="167" t="s">
        <v>1273</v>
      </c>
      <c r="F252" s="168" t="s">
        <v>1274</v>
      </c>
      <c r="G252" s="169" t="s">
        <v>1004</v>
      </c>
      <c r="H252" s="170">
        <v>15.72</v>
      </c>
      <c r="I252" s="171"/>
      <c r="J252" s="172">
        <f>ROUND(I252*H252,2)</f>
        <v>0</v>
      </c>
      <c r="K252" s="173"/>
      <c r="L252" s="174"/>
      <c r="M252" s="175" t="s">
        <v>1</v>
      </c>
      <c r="N252" s="176" t="s">
        <v>37</v>
      </c>
      <c r="O252" s="60"/>
      <c r="P252" s="162">
        <f>O252*H252</f>
        <v>0</v>
      </c>
      <c r="Q252" s="162">
        <v>0</v>
      </c>
      <c r="R252" s="162">
        <f>Q252*H252</f>
        <v>0</v>
      </c>
      <c r="S252" s="162">
        <v>0</v>
      </c>
      <c r="T252" s="163">
        <f>S252*H252</f>
        <v>0</v>
      </c>
      <c r="U252" s="34"/>
      <c r="V252" s="34"/>
      <c r="W252" s="34"/>
      <c r="X252" s="34"/>
      <c r="Y252" s="34"/>
      <c r="Z252" s="34"/>
      <c r="AA252" s="34"/>
      <c r="AB252" s="34"/>
      <c r="AC252" s="34"/>
      <c r="AD252" s="34"/>
      <c r="AE252" s="34"/>
      <c r="AR252" s="164" t="s">
        <v>168</v>
      </c>
      <c r="AT252" s="164" t="s">
        <v>169</v>
      </c>
      <c r="AU252" s="164" t="s">
        <v>82</v>
      </c>
      <c r="AY252" s="19" t="s">
        <v>152</v>
      </c>
      <c r="BE252" s="165">
        <f>IF(N252="základní",J252,0)</f>
        <v>0</v>
      </c>
      <c r="BF252" s="165">
        <f>IF(N252="snížená",J252,0)</f>
        <v>0</v>
      </c>
      <c r="BG252" s="165">
        <f>IF(N252="zákl. přenesená",J252,0)</f>
        <v>0</v>
      </c>
      <c r="BH252" s="165">
        <f>IF(N252="sníž. přenesená",J252,0)</f>
        <v>0</v>
      </c>
      <c r="BI252" s="165">
        <f>IF(N252="nulová",J252,0)</f>
        <v>0</v>
      </c>
      <c r="BJ252" s="19" t="s">
        <v>80</v>
      </c>
      <c r="BK252" s="165">
        <f>ROUND(I252*H252,2)</f>
        <v>0</v>
      </c>
      <c r="BL252" s="19" t="s">
        <v>159</v>
      </c>
      <c r="BM252" s="164" t="s">
        <v>375</v>
      </c>
    </row>
    <row r="253" spans="1:65" s="15" customFormat="1">
      <c r="B253" s="199"/>
      <c r="D253" s="183" t="s">
        <v>440</v>
      </c>
      <c r="E253" s="200" t="s">
        <v>1</v>
      </c>
      <c r="F253" s="201" t="s">
        <v>1275</v>
      </c>
      <c r="H253" s="200" t="s">
        <v>1</v>
      </c>
      <c r="I253" s="202"/>
      <c r="L253" s="199"/>
      <c r="M253" s="203"/>
      <c r="N253" s="204"/>
      <c r="O253" s="204"/>
      <c r="P253" s="204"/>
      <c r="Q253" s="204"/>
      <c r="R253" s="204"/>
      <c r="S253" s="204"/>
      <c r="T253" s="205"/>
      <c r="AT253" s="200" t="s">
        <v>440</v>
      </c>
      <c r="AU253" s="200" t="s">
        <v>82</v>
      </c>
      <c r="AV253" s="15" t="s">
        <v>80</v>
      </c>
      <c r="AW253" s="15" t="s">
        <v>29</v>
      </c>
      <c r="AX253" s="15" t="s">
        <v>72</v>
      </c>
      <c r="AY253" s="200" t="s">
        <v>152</v>
      </c>
    </row>
    <row r="254" spans="1:65" s="13" customFormat="1">
      <c r="B254" s="182"/>
      <c r="D254" s="183" t="s">
        <v>440</v>
      </c>
      <c r="E254" s="184" t="s">
        <v>1</v>
      </c>
      <c r="F254" s="185" t="s">
        <v>1276</v>
      </c>
      <c r="H254" s="186">
        <v>15.72</v>
      </c>
      <c r="I254" s="187"/>
      <c r="L254" s="182"/>
      <c r="M254" s="188"/>
      <c r="N254" s="189"/>
      <c r="O254" s="189"/>
      <c r="P254" s="189"/>
      <c r="Q254" s="189"/>
      <c r="R254" s="189"/>
      <c r="S254" s="189"/>
      <c r="T254" s="190"/>
      <c r="AT254" s="184" t="s">
        <v>440</v>
      </c>
      <c r="AU254" s="184" t="s">
        <v>82</v>
      </c>
      <c r="AV254" s="13" t="s">
        <v>82</v>
      </c>
      <c r="AW254" s="13" t="s">
        <v>29</v>
      </c>
      <c r="AX254" s="13" t="s">
        <v>72</v>
      </c>
      <c r="AY254" s="184" t="s">
        <v>152</v>
      </c>
    </row>
    <row r="255" spans="1:65" s="14" customFormat="1">
      <c r="B255" s="191"/>
      <c r="D255" s="183" t="s">
        <v>440</v>
      </c>
      <c r="E255" s="192" t="s">
        <v>1</v>
      </c>
      <c r="F255" s="193" t="s">
        <v>448</v>
      </c>
      <c r="H255" s="194">
        <v>15.72</v>
      </c>
      <c r="I255" s="195"/>
      <c r="L255" s="191"/>
      <c r="M255" s="196"/>
      <c r="N255" s="197"/>
      <c r="O255" s="197"/>
      <c r="P255" s="197"/>
      <c r="Q255" s="197"/>
      <c r="R255" s="197"/>
      <c r="S255" s="197"/>
      <c r="T255" s="198"/>
      <c r="AT255" s="192" t="s">
        <v>440</v>
      </c>
      <c r="AU255" s="192" t="s">
        <v>82</v>
      </c>
      <c r="AV255" s="14" t="s">
        <v>159</v>
      </c>
      <c r="AW255" s="14" t="s">
        <v>29</v>
      </c>
      <c r="AX255" s="14" t="s">
        <v>80</v>
      </c>
      <c r="AY255" s="192" t="s">
        <v>152</v>
      </c>
    </row>
    <row r="256" spans="1:65" s="2" customFormat="1" ht="16.5" customHeight="1">
      <c r="A256" s="34"/>
      <c r="B256" s="151"/>
      <c r="C256" s="166" t="s">
        <v>213</v>
      </c>
      <c r="D256" s="166" t="s">
        <v>169</v>
      </c>
      <c r="E256" s="167" t="s">
        <v>852</v>
      </c>
      <c r="F256" s="168" t="s">
        <v>853</v>
      </c>
      <c r="G256" s="169" t="s">
        <v>456</v>
      </c>
      <c r="H256" s="170">
        <v>6.09</v>
      </c>
      <c r="I256" s="171"/>
      <c r="J256" s="172">
        <f>ROUND(I256*H256,2)</f>
        <v>0</v>
      </c>
      <c r="K256" s="173"/>
      <c r="L256" s="174"/>
      <c r="M256" s="175" t="s">
        <v>1</v>
      </c>
      <c r="N256" s="176" t="s">
        <v>37</v>
      </c>
      <c r="O256" s="60"/>
      <c r="P256" s="162">
        <f>O256*H256</f>
        <v>0</v>
      </c>
      <c r="Q256" s="162">
        <v>0</v>
      </c>
      <c r="R256" s="162">
        <f>Q256*H256</f>
        <v>0</v>
      </c>
      <c r="S256" s="162">
        <v>0</v>
      </c>
      <c r="T256" s="163">
        <f>S256*H256</f>
        <v>0</v>
      </c>
      <c r="U256" s="34"/>
      <c r="V256" s="34"/>
      <c r="W256" s="34"/>
      <c r="X256" s="34"/>
      <c r="Y256" s="34"/>
      <c r="Z256" s="34"/>
      <c r="AA256" s="34"/>
      <c r="AB256" s="34"/>
      <c r="AC256" s="34"/>
      <c r="AD256" s="34"/>
      <c r="AE256" s="34"/>
      <c r="AR256" s="164" t="s">
        <v>168</v>
      </c>
      <c r="AT256" s="164" t="s">
        <v>169</v>
      </c>
      <c r="AU256" s="164" t="s">
        <v>82</v>
      </c>
      <c r="AY256" s="19" t="s">
        <v>152</v>
      </c>
      <c r="BE256" s="165">
        <f>IF(N256="základní",J256,0)</f>
        <v>0</v>
      </c>
      <c r="BF256" s="165">
        <f>IF(N256="snížená",J256,0)</f>
        <v>0</v>
      </c>
      <c r="BG256" s="165">
        <f>IF(N256="zákl. přenesená",J256,0)</f>
        <v>0</v>
      </c>
      <c r="BH256" s="165">
        <f>IF(N256="sníž. přenesená",J256,0)</f>
        <v>0</v>
      </c>
      <c r="BI256" s="165">
        <f>IF(N256="nulová",J256,0)</f>
        <v>0</v>
      </c>
      <c r="BJ256" s="19" t="s">
        <v>80</v>
      </c>
      <c r="BK256" s="165">
        <f>ROUND(I256*H256,2)</f>
        <v>0</v>
      </c>
      <c r="BL256" s="19" t="s">
        <v>159</v>
      </c>
      <c r="BM256" s="164" t="s">
        <v>383</v>
      </c>
    </row>
    <row r="257" spans="1:65" s="15" customFormat="1">
      <c r="B257" s="199"/>
      <c r="D257" s="183" t="s">
        <v>440</v>
      </c>
      <c r="E257" s="200" t="s">
        <v>1</v>
      </c>
      <c r="F257" s="201" t="s">
        <v>1277</v>
      </c>
      <c r="H257" s="200" t="s">
        <v>1</v>
      </c>
      <c r="I257" s="202"/>
      <c r="L257" s="199"/>
      <c r="M257" s="203"/>
      <c r="N257" s="204"/>
      <c r="O257" s="204"/>
      <c r="P257" s="204"/>
      <c r="Q257" s="204"/>
      <c r="R257" s="204"/>
      <c r="S257" s="204"/>
      <c r="T257" s="205"/>
      <c r="AT257" s="200" t="s">
        <v>440</v>
      </c>
      <c r="AU257" s="200" t="s">
        <v>82</v>
      </c>
      <c r="AV257" s="15" t="s">
        <v>80</v>
      </c>
      <c r="AW257" s="15" t="s">
        <v>29</v>
      </c>
      <c r="AX257" s="15" t="s">
        <v>72</v>
      </c>
      <c r="AY257" s="200" t="s">
        <v>152</v>
      </c>
    </row>
    <row r="258" spans="1:65" s="13" customFormat="1">
      <c r="B258" s="182"/>
      <c r="D258" s="183" t="s">
        <v>440</v>
      </c>
      <c r="E258" s="184" t="s">
        <v>1</v>
      </c>
      <c r="F258" s="185" t="s">
        <v>1278</v>
      </c>
      <c r="H258" s="186">
        <v>6.09</v>
      </c>
      <c r="I258" s="187"/>
      <c r="L258" s="182"/>
      <c r="M258" s="188"/>
      <c r="N258" s="189"/>
      <c r="O258" s="189"/>
      <c r="P258" s="189"/>
      <c r="Q258" s="189"/>
      <c r="R258" s="189"/>
      <c r="S258" s="189"/>
      <c r="T258" s="190"/>
      <c r="AT258" s="184" t="s">
        <v>440</v>
      </c>
      <c r="AU258" s="184" t="s">
        <v>82</v>
      </c>
      <c r="AV258" s="13" t="s">
        <v>82</v>
      </c>
      <c r="AW258" s="13" t="s">
        <v>29</v>
      </c>
      <c r="AX258" s="13" t="s">
        <v>72</v>
      </c>
      <c r="AY258" s="184" t="s">
        <v>152</v>
      </c>
    </row>
    <row r="259" spans="1:65" s="14" customFormat="1">
      <c r="B259" s="191"/>
      <c r="D259" s="183" t="s">
        <v>440</v>
      </c>
      <c r="E259" s="192" t="s">
        <v>1</v>
      </c>
      <c r="F259" s="193" t="s">
        <v>448</v>
      </c>
      <c r="H259" s="194">
        <v>6.09</v>
      </c>
      <c r="I259" s="195"/>
      <c r="L259" s="191"/>
      <c r="M259" s="196"/>
      <c r="N259" s="197"/>
      <c r="O259" s="197"/>
      <c r="P259" s="197"/>
      <c r="Q259" s="197"/>
      <c r="R259" s="197"/>
      <c r="S259" s="197"/>
      <c r="T259" s="198"/>
      <c r="AT259" s="192" t="s">
        <v>440</v>
      </c>
      <c r="AU259" s="192" t="s">
        <v>82</v>
      </c>
      <c r="AV259" s="14" t="s">
        <v>159</v>
      </c>
      <c r="AW259" s="14" t="s">
        <v>29</v>
      </c>
      <c r="AX259" s="14" t="s">
        <v>80</v>
      </c>
      <c r="AY259" s="192" t="s">
        <v>152</v>
      </c>
    </row>
    <row r="260" spans="1:65" s="2" customFormat="1" ht="16.5" customHeight="1">
      <c r="A260" s="34"/>
      <c r="B260" s="151"/>
      <c r="C260" s="166" t="s">
        <v>277</v>
      </c>
      <c r="D260" s="166" t="s">
        <v>169</v>
      </c>
      <c r="E260" s="167" t="s">
        <v>1279</v>
      </c>
      <c r="F260" s="168" t="s">
        <v>1280</v>
      </c>
      <c r="G260" s="169" t="s">
        <v>456</v>
      </c>
      <c r="H260" s="170">
        <v>44.56</v>
      </c>
      <c r="I260" s="171"/>
      <c r="J260" s="172">
        <f>ROUND(I260*H260,2)</f>
        <v>0</v>
      </c>
      <c r="K260" s="173"/>
      <c r="L260" s="174"/>
      <c r="M260" s="175" t="s">
        <v>1</v>
      </c>
      <c r="N260" s="176" t="s">
        <v>37</v>
      </c>
      <c r="O260" s="60"/>
      <c r="P260" s="162">
        <f>O260*H260</f>
        <v>0</v>
      </c>
      <c r="Q260" s="162">
        <v>0</v>
      </c>
      <c r="R260" s="162">
        <f>Q260*H260</f>
        <v>0</v>
      </c>
      <c r="S260" s="162">
        <v>0</v>
      </c>
      <c r="T260" s="163">
        <f>S260*H260</f>
        <v>0</v>
      </c>
      <c r="U260" s="34"/>
      <c r="V260" s="34"/>
      <c r="W260" s="34"/>
      <c r="X260" s="34"/>
      <c r="Y260" s="34"/>
      <c r="Z260" s="34"/>
      <c r="AA260" s="34"/>
      <c r="AB260" s="34"/>
      <c r="AC260" s="34"/>
      <c r="AD260" s="34"/>
      <c r="AE260" s="34"/>
      <c r="AR260" s="164" t="s">
        <v>168</v>
      </c>
      <c r="AT260" s="164" t="s">
        <v>169</v>
      </c>
      <c r="AU260" s="164" t="s">
        <v>82</v>
      </c>
      <c r="AY260" s="19" t="s">
        <v>152</v>
      </c>
      <c r="BE260" s="165">
        <f>IF(N260="základní",J260,0)</f>
        <v>0</v>
      </c>
      <c r="BF260" s="165">
        <f>IF(N260="snížená",J260,0)</f>
        <v>0</v>
      </c>
      <c r="BG260" s="165">
        <f>IF(N260="zákl. přenesená",J260,0)</f>
        <v>0</v>
      </c>
      <c r="BH260" s="165">
        <f>IF(N260="sníž. přenesená",J260,0)</f>
        <v>0</v>
      </c>
      <c r="BI260" s="165">
        <f>IF(N260="nulová",J260,0)</f>
        <v>0</v>
      </c>
      <c r="BJ260" s="19" t="s">
        <v>80</v>
      </c>
      <c r="BK260" s="165">
        <f>ROUND(I260*H260,2)</f>
        <v>0</v>
      </c>
      <c r="BL260" s="19" t="s">
        <v>159</v>
      </c>
      <c r="BM260" s="164" t="s">
        <v>391</v>
      </c>
    </row>
    <row r="261" spans="1:65" s="15" customFormat="1">
      <c r="B261" s="199"/>
      <c r="D261" s="183" t="s">
        <v>440</v>
      </c>
      <c r="E261" s="200" t="s">
        <v>1</v>
      </c>
      <c r="F261" s="201" t="s">
        <v>1281</v>
      </c>
      <c r="H261" s="200" t="s">
        <v>1</v>
      </c>
      <c r="I261" s="202"/>
      <c r="L261" s="199"/>
      <c r="M261" s="203"/>
      <c r="N261" s="204"/>
      <c r="O261" s="204"/>
      <c r="P261" s="204"/>
      <c r="Q261" s="204"/>
      <c r="R261" s="204"/>
      <c r="S261" s="204"/>
      <c r="T261" s="205"/>
      <c r="AT261" s="200" t="s">
        <v>440</v>
      </c>
      <c r="AU261" s="200" t="s">
        <v>82</v>
      </c>
      <c r="AV261" s="15" t="s">
        <v>80</v>
      </c>
      <c r="AW261" s="15" t="s">
        <v>29</v>
      </c>
      <c r="AX261" s="15" t="s">
        <v>72</v>
      </c>
      <c r="AY261" s="200" t="s">
        <v>152</v>
      </c>
    </row>
    <row r="262" spans="1:65" s="13" customFormat="1">
      <c r="B262" s="182"/>
      <c r="D262" s="183" t="s">
        <v>440</v>
      </c>
      <c r="E262" s="184" t="s">
        <v>1</v>
      </c>
      <c r="F262" s="185" t="s">
        <v>1209</v>
      </c>
      <c r="H262" s="186">
        <v>44.56</v>
      </c>
      <c r="I262" s="187"/>
      <c r="L262" s="182"/>
      <c r="M262" s="188"/>
      <c r="N262" s="189"/>
      <c r="O262" s="189"/>
      <c r="P262" s="189"/>
      <c r="Q262" s="189"/>
      <c r="R262" s="189"/>
      <c r="S262" s="189"/>
      <c r="T262" s="190"/>
      <c r="AT262" s="184" t="s">
        <v>440</v>
      </c>
      <c r="AU262" s="184" t="s">
        <v>82</v>
      </c>
      <c r="AV262" s="13" t="s">
        <v>82</v>
      </c>
      <c r="AW262" s="13" t="s">
        <v>29</v>
      </c>
      <c r="AX262" s="13" t="s">
        <v>72</v>
      </c>
      <c r="AY262" s="184" t="s">
        <v>152</v>
      </c>
    </row>
    <row r="263" spans="1:65" s="14" customFormat="1">
      <c r="B263" s="191"/>
      <c r="D263" s="183" t="s">
        <v>440</v>
      </c>
      <c r="E263" s="192" t="s">
        <v>1</v>
      </c>
      <c r="F263" s="193" t="s">
        <v>448</v>
      </c>
      <c r="H263" s="194">
        <v>44.56</v>
      </c>
      <c r="I263" s="195"/>
      <c r="L263" s="191"/>
      <c r="M263" s="196"/>
      <c r="N263" s="197"/>
      <c r="O263" s="197"/>
      <c r="P263" s="197"/>
      <c r="Q263" s="197"/>
      <c r="R263" s="197"/>
      <c r="S263" s="197"/>
      <c r="T263" s="198"/>
      <c r="AT263" s="192" t="s">
        <v>440</v>
      </c>
      <c r="AU263" s="192" t="s">
        <v>82</v>
      </c>
      <c r="AV263" s="14" t="s">
        <v>159</v>
      </c>
      <c r="AW263" s="14" t="s">
        <v>29</v>
      </c>
      <c r="AX263" s="14" t="s">
        <v>80</v>
      </c>
      <c r="AY263" s="192" t="s">
        <v>152</v>
      </c>
    </row>
    <row r="264" spans="1:65" s="2" customFormat="1" ht="16.5" customHeight="1">
      <c r="A264" s="34"/>
      <c r="B264" s="151"/>
      <c r="C264" s="166" t="s">
        <v>217</v>
      </c>
      <c r="D264" s="166" t="s">
        <v>169</v>
      </c>
      <c r="E264" s="167" t="s">
        <v>1282</v>
      </c>
      <c r="F264" s="168" t="s">
        <v>1283</v>
      </c>
      <c r="G264" s="169" t="s">
        <v>456</v>
      </c>
      <c r="H264" s="170">
        <v>1.29</v>
      </c>
      <c r="I264" s="171"/>
      <c r="J264" s="172">
        <f>ROUND(I264*H264,2)</f>
        <v>0</v>
      </c>
      <c r="K264" s="173"/>
      <c r="L264" s="174"/>
      <c r="M264" s="175" t="s">
        <v>1</v>
      </c>
      <c r="N264" s="176" t="s">
        <v>37</v>
      </c>
      <c r="O264" s="60"/>
      <c r="P264" s="162">
        <f>O264*H264</f>
        <v>0</v>
      </c>
      <c r="Q264" s="162">
        <v>0</v>
      </c>
      <c r="R264" s="162">
        <f>Q264*H264</f>
        <v>0</v>
      </c>
      <c r="S264" s="162">
        <v>0</v>
      </c>
      <c r="T264" s="163">
        <f>S264*H264</f>
        <v>0</v>
      </c>
      <c r="U264" s="34"/>
      <c r="V264" s="34"/>
      <c r="W264" s="34"/>
      <c r="X264" s="34"/>
      <c r="Y264" s="34"/>
      <c r="Z264" s="34"/>
      <c r="AA264" s="34"/>
      <c r="AB264" s="34"/>
      <c r="AC264" s="34"/>
      <c r="AD264" s="34"/>
      <c r="AE264" s="34"/>
      <c r="AR264" s="164" t="s">
        <v>168</v>
      </c>
      <c r="AT264" s="164" t="s">
        <v>169</v>
      </c>
      <c r="AU264" s="164" t="s">
        <v>82</v>
      </c>
      <c r="AY264" s="19" t="s">
        <v>152</v>
      </c>
      <c r="BE264" s="165">
        <f>IF(N264="základní",J264,0)</f>
        <v>0</v>
      </c>
      <c r="BF264" s="165">
        <f>IF(N264="snížená",J264,0)</f>
        <v>0</v>
      </c>
      <c r="BG264" s="165">
        <f>IF(N264="zákl. přenesená",J264,0)</f>
        <v>0</v>
      </c>
      <c r="BH264" s="165">
        <f>IF(N264="sníž. přenesená",J264,0)</f>
        <v>0</v>
      </c>
      <c r="BI264" s="165">
        <f>IF(N264="nulová",J264,0)</f>
        <v>0</v>
      </c>
      <c r="BJ264" s="19" t="s">
        <v>80</v>
      </c>
      <c r="BK264" s="165">
        <f>ROUND(I264*H264,2)</f>
        <v>0</v>
      </c>
      <c r="BL264" s="19" t="s">
        <v>159</v>
      </c>
      <c r="BM264" s="164" t="s">
        <v>399</v>
      </c>
    </row>
    <row r="265" spans="1:65" s="15" customFormat="1">
      <c r="B265" s="199"/>
      <c r="D265" s="183" t="s">
        <v>440</v>
      </c>
      <c r="E265" s="200" t="s">
        <v>1</v>
      </c>
      <c r="F265" s="201" t="s">
        <v>1284</v>
      </c>
      <c r="H265" s="200" t="s">
        <v>1</v>
      </c>
      <c r="I265" s="202"/>
      <c r="L265" s="199"/>
      <c r="M265" s="203"/>
      <c r="N265" s="204"/>
      <c r="O265" s="204"/>
      <c r="P265" s="204"/>
      <c r="Q265" s="204"/>
      <c r="R265" s="204"/>
      <c r="S265" s="204"/>
      <c r="T265" s="205"/>
      <c r="AT265" s="200" t="s">
        <v>440</v>
      </c>
      <c r="AU265" s="200" t="s">
        <v>82</v>
      </c>
      <c r="AV265" s="15" t="s">
        <v>80</v>
      </c>
      <c r="AW265" s="15" t="s">
        <v>29</v>
      </c>
      <c r="AX265" s="15" t="s">
        <v>72</v>
      </c>
      <c r="AY265" s="200" t="s">
        <v>152</v>
      </c>
    </row>
    <row r="266" spans="1:65" s="13" customFormat="1">
      <c r="B266" s="182"/>
      <c r="D266" s="183" t="s">
        <v>440</v>
      </c>
      <c r="E266" s="184" t="s">
        <v>1</v>
      </c>
      <c r="F266" s="185" t="s">
        <v>1211</v>
      </c>
      <c r="H266" s="186">
        <v>1.29</v>
      </c>
      <c r="I266" s="187"/>
      <c r="L266" s="182"/>
      <c r="M266" s="188"/>
      <c r="N266" s="189"/>
      <c r="O266" s="189"/>
      <c r="P266" s="189"/>
      <c r="Q266" s="189"/>
      <c r="R266" s="189"/>
      <c r="S266" s="189"/>
      <c r="T266" s="190"/>
      <c r="AT266" s="184" t="s">
        <v>440</v>
      </c>
      <c r="AU266" s="184" t="s">
        <v>82</v>
      </c>
      <c r="AV266" s="13" t="s">
        <v>82</v>
      </c>
      <c r="AW266" s="13" t="s">
        <v>29</v>
      </c>
      <c r="AX266" s="13" t="s">
        <v>72</v>
      </c>
      <c r="AY266" s="184" t="s">
        <v>152</v>
      </c>
    </row>
    <row r="267" spans="1:65" s="14" customFormat="1">
      <c r="B267" s="191"/>
      <c r="D267" s="183" t="s">
        <v>440</v>
      </c>
      <c r="E267" s="192" t="s">
        <v>1</v>
      </c>
      <c r="F267" s="193" t="s">
        <v>448</v>
      </c>
      <c r="H267" s="194">
        <v>1.29</v>
      </c>
      <c r="I267" s="195"/>
      <c r="L267" s="191"/>
      <c r="M267" s="196"/>
      <c r="N267" s="197"/>
      <c r="O267" s="197"/>
      <c r="P267" s="197"/>
      <c r="Q267" s="197"/>
      <c r="R267" s="197"/>
      <c r="S267" s="197"/>
      <c r="T267" s="198"/>
      <c r="AT267" s="192" t="s">
        <v>440</v>
      </c>
      <c r="AU267" s="192" t="s">
        <v>82</v>
      </c>
      <c r="AV267" s="14" t="s">
        <v>159</v>
      </c>
      <c r="AW267" s="14" t="s">
        <v>29</v>
      </c>
      <c r="AX267" s="14" t="s">
        <v>80</v>
      </c>
      <c r="AY267" s="192" t="s">
        <v>152</v>
      </c>
    </row>
    <row r="268" spans="1:65" s="2" customFormat="1" ht="16.5" customHeight="1">
      <c r="A268" s="34"/>
      <c r="B268" s="151"/>
      <c r="C268" s="166" t="s">
        <v>284</v>
      </c>
      <c r="D268" s="166" t="s">
        <v>169</v>
      </c>
      <c r="E268" s="167" t="s">
        <v>1106</v>
      </c>
      <c r="F268" s="168" t="s">
        <v>1107</v>
      </c>
      <c r="G268" s="169" t="s">
        <v>188</v>
      </c>
      <c r="H268" s="170">
        <v>36</v>
      </c>
      <c r="I268" s="171"/>
      <c r="J268" s="172">
        <f>ROUND(I268*H268,2)</f>
        <v>0</v>
      </c>
      <c r="K268" s="173"/>
      <c r="L268" s="174"/>
      <c r="M268" s="175" t="s">
        <v>1</v>
      </c>
      <c r="N268" s="176" t="s">
        <v>37</v>
      </c>
      <c r="O268" s="60"/>
      <c r="P268" s="162">
        <f>O268*H268</f>
        <v>0</v>
      </c>
      <c r="Q268" s="162">
        <v>0</v>
      </c>
      <c r="R268" s="162">
        <f>Q268*H268</f>
        <v>0</v>
      </c>
      <c r="S268" s="162">
        <v>0</v>
      </c>
      <c r="T268" s="163">
        <f>S268*H268</f>
        <v>0</v>
      </c>
      <c r="U268" s="34"/>
      <c r="V268" s="34"/>
      <c r="W268" s="34"/>
      <c r="X268" s="34"/>
      <c r="Y268" s="34"/>
      <c r="Z268" s="34"/>
      <c r="AA268" s="34"/>
      <c r="AB268" s="34"/>
      <c r="AC268" s="34"/>
      <c r="AD268" s="34"/>
      <c r="AE268" s="34"/>
      <c r="AR268" s="164" t="s">
        <v>168</v>
      </c>
      <c r="AT268" s="164" t="s">
        <v>169</v>
      </c>
      <c r="AU268" s="164" t="s">
        <v>82</v>
      </c>
      <c r="AY268" s="19" t="s">
        <v>152</v>
      </c>
      <c r="BE268" s="165">
        <f>IF(N268="základní",J268,0)</f>
        <v>0</v>
      </c>
      <c r="BF268" s="165">
        <f>IF(N268="snížená",J268,0)</f>
        <v>0</v>
      </c>
      <c r="BG268" s="165">
        <f>IF(N268="zákl. přenesená",J268,0)</f>
        <v>0</v>
      </c>
      <c r="BH268" s="165">
        <f>IF(N268="sníž. přenesená",J268,0)</f>
        <v>0</v>
      </c>
      <c r="BI268" s="165">
        <f>IF(N268="nulová",J268,0)</f>
        <v>0</v>
      </c>
      <c r="BJ268" s="19" t="s">
        <v>80</v>
      </c>
      <c r="BK268" s="165">
        <f>ROUND(I268*H268,2)</f>
        <v>0</v>
      </c>
      <c r="BL268" s="19" t="s">
        <v>159</v>
      </c>
      <c r="BM268" s="164" t="s">
        <v>280</v>
      </c>
    </row>
    <row r="269" spans="1:65" s="13" customFormat="1">
      <c r="B269" s="182"/>
      <c r="D269" s="183" t="s">
        <v>440</v>
      </c>
      <c r="E269" s="184" t="s">
        <v>1</v>
      </c>
      <c r="F269" s="185" t="s">
        <v>1285</v>
      </c>
      <c r="H269" s="186">
        <v>32</v>
      </c>
      <c r="I269" s="187"/>
      <c r="L269" s="182"/>
      <c r="M269" s="188"/>
      <c r="N269" s="189"/>
      <c r="O269" s="189"/>
      <c r="P269" s="189"/>
      <c r="Q269" s="189"/>
      <c r="R269" s="189"/>
      <c r="S269" s="189"/>
      <c r="T269" s="190"/>
      <c r="AT269" s="184" t="s">
        <v>440</v>
      </c>
      <c r="AU269" s="184" t="s">
        <v>82</v>
      </c>
      <c r="AV269" s="13" t="s">
        <v>82</v>
      </c>
      <c r="AW269" s="13" t="s">
        <v>29</v>
      </c>
      <c r="AX269" s="13" t="s">
        <v>72</v>
      </c>
      <c r="AY269" s="184" t="s">
        <v>152</v>
      </c>
    </row>
    <row r="270" spans="1:65" s="13" customFormat="1">
      <c r="B270" s="182"/>
      <c r="D270" s="183" t="s">
        <v>440</v>
      </c>
      <c r="E270" s="184" t="s">
        <v>1</v>
      </c>
      <c r="F270" s="185" t="s">
        <v>1286</v>
      </c>
      <c r="H270" s="186">
        <v>4</v>
      </c>
      <c r="I270" s="187"/>
      <c r="L270" s="182"/>
      <c r="M270" s="188"/>
      <c r="N270" s="189"/>
      <c r="O270" s="189"/>
      <c r="P270" s="189"/>
      <c r="Q270" s="189"/>
      <c r="R270" s="189"/>
      <c r="S270" s="189"/>
      <c r="T270" s="190"/>
      <c r="AT270" s="184" t="s">
        <v>440</v>
      </c>
      <c r="AU270" s="184" t="s">
        <v>82</v>
      </c>
      <c r="AV270" s="13" t="s">
        <v>82</v>
      </c>
      <c r="AW270" s="13" t="s">
        <v>29</v>
      </c>
      <c r="AX270" s="13" t="s">
        <v>72</v>
      </c>
      <c r="AY270" s="184" t="s">
        <v>152</v>
      </c>
    </row>
    <row r="271" spans="1:65" s="14" customFormat="1">
      <c r="B271" s="191"/>
      <c r="D271" s="183" t="s">
        <v>440</v>
      </c>
      <c r="E271" s="192" t="s">
        <v>1</v>
      </c>
      <c r="F271" s="193" t="s">
        <v>448</v>
      </c>
      <c r="H271" s="194">
        <v>36</v>
      </c>
      <c r="I271" s="195"/>
      <c r="L271" s="191"/>
      <c r="M271" s="196"/>
      <c r="N271" s="197"/>
      <c r="O271" s="197"/>
      <c r="P271" s="197"/>
      <c r="Q271" s="197"/>
      <c r="R271" s="197"/>
      <c r="S271" s="197"/>
      <c r="T271" s="198"/>
      <c r="AT271" s="192" t="s">
        <v>440</v>
      </c>
      <c r="AU271" s="192" t="s">
        <v>82</v>
      </c>
      <c r="AV271" s="14" t="s">
        <v>159</v>
      </c>
      <c r="AW271" s="14" t="s">
        <v>29</v>
      </c>
      <c r="AX271" s="14" t="s">
        <v>80</v>
      </c>
      <c r="AY271" s="192" t="s">
        <v>152</v>
      </c>
    </row>
    <row r="272" spans="1:65" s="2" customFormat="1" ht="16.5" customHeight="1">
      <c r="A272" s="34"/>
      <c r="B272" s="151"/>
      <c r="C272" s="166" t="s">
        <v>221</v>
      </c>
      <c r="D272" s="166" t="s">
        <v>169</v>
      </c>
      <c r="E272" s="167" t="s">
        <v>1287</v>
      </c>
      <c r="F272" s="168" t="s">
        <v>1288</v>
      </c>
      <c r="G272" s="169" t="s">
        <v>188</v>
      </c>
      <c r="H272" s="170">
        <v>39</v>
      </c>
      <c r="I272" s="171"/>
      <c r="J272" s="172">
        <f>ROUND(I272*H272,2)</f>
        <v>0</v>
      </c>
      <c r="K272" s="173"/>
      <c r="L272" s="174"/>
      <c r="M272" s="175" t="s">
        <v>1</v>
      </c>
      <c r="N272" s="176" t="s">
        <v>37</v>
      </c>
      <c r="O272" s="60"/>
      <c r="P272" s="162">
        <f>O272*H272</f>
        <v>0</v>
      </c>
      <c r="Q272" s="162">
        <v>0</v>
      </c>
      <c r="R272" s="162">
        <f>Q272*H272</f>
        <v>0</v>
      </c>
      <c r="S272" s="162">
        <v>0</v>
      </c>
      <c r="T272" s="163">
        <f>S272*H272</f>
        <v>0</v>
      </c>
      <c r="U272" s="34"/>
      <c r="V272" s="34"/>
      <c r="W272" s="34"/>
      <c r="X272" s="34"/>
      <c r="Y272" s="34"/>
      <c r="Z272" s="34"/>
      <c r="AA272" s="34"/>
      <c r="AB272" s="34"/>
      <c r="AC272" s="34"/>
      <c r="AD272" s="34"/>
      <c r="AE272" s="34"/>
      <c r="AR272" s="164" t="s">
        <v>168</v>
      </c>
      <c r="AT272" s="164" t="s">
        <v>169</v>
      </c>
      <c r="AU272" s="164" t="s">
        <v>82</v>
      </c>
      <c r="AY272" s="19" t="s">
        <v>152</v>
      </c>
      <c r="BE272" s="165">
        <f>IF(N272="základní",J272,0)</f>
        <v>0</v>
      </c>
      <c r="BF272" s="165">
        <f>IF(N272="snížená",J272,0)</f>
        <v>0</v>
      </c>
      <c r="BG272" s="165">
        <f>IF(N272="zákl. přenesená",J272,0)</f>
        <v>0</v>
      </c>
      <c r="BH272" s="165">
        <f>IF(N272="sníž. přenesená",J272,0)</f>
        <v>0</v>
      </c>
      <c r="BI272" s="165">
        <f>IF(N272="nulová",J272,0)</f>
        <v>0</v>
      </c>
      <c r="BJ272" s="19" t="s">
        <v>80</v>
      </c>
      <c r="BK272" s="165">
        <f>ROUND(I272*H272,2)</f>
        <v>0</v>
      </c>
      <c r="BL272" s="19" t="s">
        <v>159</v>
      </c>
      <c r="BM272" s="164" t="s">
        <v>283</v>
      </c>
    </row>
    <row r="273" spans="1:65" s="13" customFormat="1">
      <c r="B273" s="182"/>
      <c r="D273" s="183" t="s">
        <v>440</v>
      </c>
      <c r="E273" s="184" t="s">
        <v>1</v>
      </c>
      <c r="F273" s="185" t="s">
        <v>1289</v>
      </c>
      <c r="H273" s="186">
        <v>37</v>
      </c>
      <c r="I273" s="187"/>
      <c r="L273" s="182"/>
      <c r="M273" s="188"/>
      <c r="N273" s="189"/>
      <c r="O273" s="189"/>
      <c r="P273" s="189"/>
      <c r="Q273" s="189"/>
      <c r="R273" s="189"/>
      <c r="S273" s="189"/>
      <c r="T273" s="190"/>
      <c r="AT273" s="184" t="s">
        <v>440</v>
      </c>
      <c r="AU273" s="184" t="s">
        <v>82</v>
      </c>
      <c r="AV273" s="13" t="s">
        <v>82</v>
      </c>
      <c r="AW273" s="13" t="s">
        <v>29</v>
      </c>
      <c r="AX273" s="13" t="s">
        <v>72</v>
      </c>
      <c r="AY273" s="184" t="s">
        <v>152</v>
      </c>
    </row>
    <row r="274" spans="1:65" s="13" customFormat="1">
      <c r="B274" s="182"/>
      <c r="D274" s="183" t="s">
        <v>440</v>
      </c>
      <c r="E274" s="184" t="s">
        <v>1</v>
      </c>
      <c r="F274" s="185" t="s">
        <v>1290</v>
      </c>
      <c r="H274" s="186">
        <v>2</v>
      </c>
      <c r="I274" s="187"/>
      <c r="L274" s="182"/>
      <c r="M274" s="188"/>
      <c r="N274" s="189"/>
      <c r="O274" s="189"/>
      <c r="P274" s="189"/>
      <c r="Q274" s="189"/>
      <c r="R274" s="189"/>
      <c r="S274" s="189"/>
      <c r="T274" s="190"/>
      <c r="AT274" s="184" t="s">
        <v>440</v>
      </c>
      <c r="AU274" s="184" t="s">
        <v>82</v>
      </c>
      <c r="AV274" s="13" t="s">
        <v>82</v>
      </c>
      <c r="AW274" s="13" t="s">
        <v>29</v>
      </c>
      <c r="AX274" s="13" t="s">
        <v>72</v>
      </c>
      <c r="AY274" s="184" t="s">
        <v>152</v>
      </c>
    </row>
    <row r="275" spans="1:65" s="14" customFormat="1">
      <c r="B275" s="191"/>
      <c r="D275" s="183" t="s">
        <v>440</v>
      </c>
      <c r="E275" s="192" t="s">
        <v>1</v>
      </c>
      <c r="F275" s="193" t="s">
        <v>448</v>
      </c>
      <c r="H275" s="194">
        <v>39</v>
      </c>
      <c r="I275" s="195"/>
      <c r="L275" s="191"/>
      <c r="M275" s="196"/>
      <c r="N275" s="197"/>
      <c r="O275" s="197"/>
      <c r="P275" s="197"/>
      <c r="Q275" s="197"/>
      <c r="R275" s="197"/>
      <c r="S275" s="197"/>
      <c r="T275" s="198"/>
      <c r="AT275" s="192" t="s">
        <v>440</v>
      </c>
      <c r="AU275" s="192" t="s">
        <v>82</v>
      </c>
      <c r="AV275" s="14" t="s">
        <v>159</v>
      </c>
      <c r="AW275" s="14" t="s">
        <v>29</v>
      </c>
      <c r="AX275" s="14" t="s">
        <v>80</v>
      </c>
      <c r="AY275" s="192" t="s">
        <v>152</v>
      </c>
    </row>
    <row r="276" spans="1:65" s="2" customFormat="1" ht="16.5" customHeight="1">
      <c r="A276" s="34"/>
      <c r="B276" s="151"/>
      <c r="C276" s="166" t="s">
        <v>291</v>
      </c>
      <c r="D276" s="166" t="s">
        <v>169</v>
      </c>
      <c r="E276" s="167" t="s">
        <v>1113</v>
      </c>
      <c r="F276" s="168" t="s">
        <v>1114</v>
      </c>
      <c r="G276" s="169" t="s">
        <v>158</v>
      </c>
      <c r="H276" s="170">
        <v>7.6829999999999998</v>
      </c>
      <c r="I276" s="171"/>
      <c r="J276" s="172">
        <f>ROUND(I276*H276,2)</f>
        <v>0</v>
      </c>
      <c r="K276" s="173"/>
      <c r="L276" s="174"/>
      <c r="M276" s="175" t="s">
        <v>1</v>
      </c>
      <c r="N276" s="176" t="s">
        <v>37</v>
      </c>
      <c r="O276" s="60"/>
      <c r="P276" s="162">
        <f>O276*H276</f>
        <v>0</v>
      </c>
      <c r="Q276" s="162">
        <v>0</v>
      </c>
      <c r="R276" s="162">
        <f>Q276*H276</f>
        <v>0</v>
      </c>
      <c r="S276" s="162">
        <v>0</v>
      </c>
      <c r="T276" s="163">
        <f>S276*H276</f>
        <v>0</v>
      </c>
      <c r="U276" s="34"/>
      <c r="V276" s="34"/>
      <c r="W276" s="34"/>
      <c r="X276" s="34"/>
      <c r="Y276" s="34"/>
      <c r="Z276" s="34"/>
      <c r="AA276" s="34"/>
      <c r="AB276" s="34"/>
      <c r="AC276" s="34"/>
      <c r="AD276" s="34"/>
      <c r="AE276" s="34"/>
      <c r="AR276" s="164" t="s">
        <v>168</v>
      </c>
      <c r="AT276" s="164" t="s">
        <v>169</v>
      </c>
      <c r="AU276" s="164" t="s">
        <v>82</v>
      </c>
      <c r="AY276" s="19" t="s">
        <v>152</v>
      </c>
      <c r="BE276" s="165">
        <f>IF(N276="základní",J276,0)</f>
        <v>0</v>
      </c>
      <c r="BF276" s="165">
        <f>IF(N276="snížená",J276,0)</f>
        <v>0</v>
      </c>
      <c r="BG276" s="165">
        <f>IF(N276="zákl. přenesená",J276,0)</f>
        <v>0</v>
      </c>
      <c r="BH276" s="165">
        <f>IF(N276="sníž. přenesená",J276,0)</f>
        <v>0</v>
      </c>
      <c r="BI276" s="165">
        <f>IF(N276="nulová",J276,0)</f>
        <v>0</v>
      </c>
      <c r="BJ276" s="19" t="s">
        <v>80</v>
      </c>
      <c r="BK276" s="165">
        <f>ROUND(I276*H276,2)</f>
        <v>0</v>
      </c>
      <c r="BL276" s="19" t="s">
        <v>159</v>
      </c>
      <c r="BM276" s="164" t="s">
        <v>287</v>
      </c>
    </row>
    <row r="277" spans="1:65" s="13" customFormat="1">
      <c r="B277" s="182"/>
      <c r="D277" s="183" t="s">
        <v>440</v>
      </c>
      <c r="E277" s="184" t="s">
        <v>1</v>
      </c>
      <c r="F277" s="185" t="s">
        <v>1291</v>
      </c>
      <c r="H277" s="186">
        <v>0.81599999999999995</v>
      </c>
      <c r="I277" s="187"/>
      <c r="L277" s="182"/>
      <c r="M277" s="188"/>
      <c r="N277" s="189"/>
      <c r="O277" s="189"/>
      <c r="P277" s="189"/>
      <c r="Q277" s="189"/>
      <c r="R277" s="189"/>
      <c r="S277" s="189"/>
      <c r="T277" s="190"/>
      <c r="AT277" s="184" t="s">
        <v>440</v>
      </c>
      <c r="AU277" s="184" t="s">
        <v>82</v>
      </c>
      <c r="AV277" s="13" t="s">
        <v>82</v>
      </c>
      <c r="AW277" s="13" t="s">
        <v>29</v>
      </c>
      <c r="AX277" s="13" t="s">
        <v>72</v>
      </c>
      <c r="AY277" s="184" t="s">
        <v>152</v>
      </c>
    </row>
    <row r="278" spans="1:65" s="13" customFormat="1">
      <c r="B278" s="182"/>
      <c r="D278" s="183" t="s">
        <v>440</v>
      </c>
      <c r="E278" s="184" t="s">
        <v>1</v>
      </c>
      <c r="F278" s="185" t="s">
        <v>1292</v>
      </c>
      <c r="H278" s="186">
        <v>0.91200000000000003</v>
      </c>
      <c r="I278" s="187"/>
      <c r="L278" s="182"/>
      <c r="M278" s="188"/>
      <c r="N278" s="189"/>
      <c r="O278" s="189"/>
      <c r="P278" s="189"/>
      <c r="Q278" s="189"/>
      <c r="R278" s="189"/>
      <c r="S278" s="189"/>
      <c r="T278" s="190"/>
      <c r="AT278" s="184" t="s">
        <v>440</v>
      </c>
      <c r="AU278" s="184" t="s">
        <v>82</v>
      </c>
      <c r="AV278" s="13" t="s">
        <v>82</v>
      </c>
      <c r="AW278" s="13" t="s">
        <v>29</v>
      </c>
      <c r="AX278" s="13" t="s">
        <v>72</v>
      </c>
      <c r="AY278" s="184" t="s">
        <v>152</v>
      </c>
    </row>
    <row r="279" spans="1:65" s="13" customFormat="1">
      <c r="B279" s="182"/>
      <c r="D279" s="183" t="s">
        <v>440</v>
      </c>
      <c r="E279" s="184" t="s">
        <v>1</v>
      </c>
      <c r="F279" s="185" t="s">
        <v>1293</v>
      </c>
      <c r="H279" s="186">
        <v>5.9550000000000001</v>
      </c>
      <c r="I279" s="187"/>
      <c r="L279" s="182"/>
      <c r="M279" s="188"/>
      <c r="N279" s="189"/>
      <c r="O279" s="189"/>
      <c r="P279" s="189"/>
      <c r="Q279" s="189"/>
      <c r="R279" s="189"/>
      <c r="S279" s="189"/>
      <c r="T279" s="190"/>
      <c r="AT279" s="184" t="s">
        <v>440</v>
      </c>
      <c r="AU279" s="184" t="s">
        <v>82</v>
      </c>
      <c r="AV279" s="13" t="s">
        <v>82</v>
      </c>
      <c r="AW279" s="13" t="s">
        <v>29</v>
      </c>
      <c r="AX279" s="13" t="s">
        <v>72</v>
      </c>
      <c r="AY279" s="184" t="s">
        <v>152</v>
      </c>
    </row>
    <row r="280" spans="1:65" s="14" customFormat="1">
      <c r="B280" s="191"/>
      <c r="D280" s="183" t="s">
        <v>440</v>
      </c>
      <c r="E280" s="192" t="s">
        <v>1</v>
      </c>
      <c r="F280" s="193" t="s">
        <v>448</v>
      </c>
      <c r="H280" s="194">
        <v>7.6829999999999998</v>
      </c>
      <c r="I280" s="195"/>
      <c r="L280" s="191"/>
      <c r="M280" s="196"/>
      <c r="N280" s="197"/>
      <c r="O280" s="197"/>
      <c r="P280" s="197"/>
      <c r="Q280" s="197"/>
      <c r="R280" s="197"/>
      <c r="S280" s="197"/>
      <c r="T280" s="198"/>
      <c r="AT280" s="192" t="s">
        <v>440</v>
      </c>
      <c r="AU280" s="192" t="s">
        <v>82</v>
      </c>
      <c r="AV280" s="14" t="s">
        <v>159</v>
      </c>
      <c r="AW280" s="14" t="s">
        <v>29</v>
      </c>
      <c r="AX280" s="14" t="s">
        <v>80</v>
      </c>
      <c r="AY280" s="192" t="s">
        <v>152</v>
      </c>
    </row>
    <row r="281" spans="1:65" s="12" customFormat="1" ht="25.9" customHeight="1">
      <c r="B281" s="138"/>
      <c r="D281" s="139" t="s">
        <v>71</v>
      </c>
      <c r="E281" s="140" t="s">
        <v>407</v>
      </c>
      <c r="F281" s="140" t="s">
        <v>408</v>
      </c>
      <c r="I281" s="141"/>
      <c r="J281" s="142">
        <f>BK281</f>
        <v>0</v>
      </c>
      <c r="L281" s="138"/>
      <c r="M281" s="143"/>
      <c r="N281" s="144"/>
      <c r="O281" s="144"/>
      <c r="P281" s="145">
        <f>SUM(P282:P332)</f>
        <v>0</v>
      </c>
      <c r="Q281" s="144"/>
      <c r="R281" s="145">
        <f>SUM(R282:R332)</f>
        <v>0</v>
      </c>
      <c r="S281" s="144"/>
      <c r="T281" s="146">
        <f>SUM(T282:T332)</f>
        <v>0</v>
      </c>
      <c r="AR281" s="139" t="s">
        <v>159</v>
      </c>
      <c r="AT281" s="147" t="s">
        <v>71</v>
      </c>
      <c r="AU281" s="147" t="s">
        <v>72</v>
      </c>
      <c r="AY281" s="139" t="s">
        <v>152</v>
      </c>
      <c r="BK281" s="148">
        <f>SUM(BK282:BK332)</f>
        <v>0</v>
      </c>
    </row>
    <row r="282" spans="1:65" s="2" customFormat="1" ht="55.5" customHeight="1">
      <c r="A282" s="34"/>
      <c r="B282" s="151"/>
      <c r="C282" s="152" t="s">
        <v>224</v>
      </c>
      <c r="D282" s="152" t="s">
        <v>155</v>
      </c>
      <c r="E282" s="153" t="s">
        <v>422</v>
      </c>
      <c r="F282" s="154" t="s">
        <v>423</v>
      </c>
      <c r="G282" s="155" t="s">
        <v>424</v>
      </c>
      <c r="H282" s="156">
        <v>18.661999999999999</v>
      </c>
      <c r="I282" s="157"/>
      <c r="J282" s="158">
        <f>ROUND(I282*H282,2)</f>
        <v>0</v>
      </c>
      <c r="K282" s="159"/>
      <c r="L282" s="35"/>
      <c r="M282" s="160" t="s">
        <v>1</v>
      </c>
      <c r="N282" s="161" t="s">
        <v>37</v>
      </c>
      <c r="O282" s="60"/>
      <c r="P282" s="162">
        <f>O282*H282</f>
        <v>0</v>
      </c>
      <c r="Q282" s="162">
        <v>0</v>
      </c>
      <c r="R282" s="162">
        <f>Q282*H282</f>
        <v>0</v>
      </c>
      <c r="S282" s="162">
        <v>0</v>
      </c>
      <c r="T282" s="163">
        <f>S282*H282</f>
        <v>0</v>
      </c>
      <c r="U282" s="34"/>
      <c r="V282" s="34"/>
      <c r="W282" s="34"/>
      <c r="X282" s="34"/>
      <c r="Y282" s="34"/>
      <c r="Z282" s="34"/>
      <c r="AA282" s="34"/>
      <c r="AB282" s="34"/>
      <c r="AC282" s="34"/>
      <c r="AD282" s="34"/>
      <c r="AE282" s="34"/>
      <c r="AR282" s="164" t="s">
        <v>755</v>
      </c>
      <c r="AT282" s="164" t="s">
        <v>155</v>
      </c>
      <c r="AU282" s="164" t="s">
        <v>80</v>
      </c>
      <c r="AY282" s="19" t="s">
        <v>152</v>
      </c>
      <c r="BE282" s="165">
        <f>IF(N282="základní",J282,0)</f>
        <v>0</v>
      </c>
      <c r="BF282" s="165">
        <f>IF(N282="snížená",J282,0)</f>
        <v>0</v>
      </c>
      <c r="BG282" s="165">
        <f>IF(N282="zákl. přenesená",J282,0)</f>
        <v>0</v>
      </c>
      <c r="BH282" s="165">
        <f>IF(N282="sníž. přenesená",J282,0)</f>
        <v>0</v>
      </c>
      <c r="BI282" s="165">
        <f>IF(N282="nulová",J282,0)</f>
        <v>0</v>
      </c>
      <c r="BJ282" s="19" t="s">
        <v>80</v>
      </c>
      <c r="BK282" s="165">
        <f>ROUND(I282*H282,2)</f>
        <v>0</v>
      </c>
      <c r="BL282" s="19" t="s">
        <v>755</v>
      </c>
      <c r="BM282" s="164" t="s">
        <v>290</v>
      </c>
    </row>
    <row r="283" spans="1:65" s="13" customFormat="1">
      <c r="B283" s="182"/>
      <c r="D283" s="183" t="s">
        <v>440</v>
      </c>
      <c r="E283" s="184" t="s">
        <v>1</v>
      </c>
      <c r="F283" s="185" t="s">
        <v>1294</v>
      </c>
      <c r="H283" s="186">
        <v>18.661999999999999</v>
      </c>
      <c r="I283" s="187"/>
      <c r="L283" s="182"/>
      <c r="M283" s="188"/>
      <c r="N283" s="189"/>
      <c r="O283" s="189"/>
      <c r="P283" s="189"/>
      <c r="Q283" s="189"/>
      <c r="R283" s="189"/>
      <c r="S283" s="189"/>
      <c r="T283" s="190"/>
      <c r="AT283" s="184" t="s">
        <v>440</v>
      </c>
      <c r="AU283" s="184" t="s">
        <v>80</v>
      </c>
      <c r="AV283" s="13" t="s">
        <v>82</v>
      </c>
      <c r="AW283" s="13" t="s">
        <v>29</v>
      </c>
      <c r="AX283" s="13" t="s">
        <v>72</v>
      </c>
      <c r="AY283" s="184" t="s">
        <v>152</v>
      </c>
    </row>
    <row r="284" spans="1:65" s="14" customFormat="1">
      <c r="B284" s="191"/>
      <c r="D284" s="183" t="s">
        <v>440</v>
      </c>
      <c r="E284" s="192" t="s">
        <v>1</v>
      </c>
      <c r="F284" s="193" t="s">
        <v>448</v>
      </c>
      <c r="H284" s="194">
        <v>18.661999999999999</v>
      </c>
      <c r="I284" s="195"/>
      <c r="L284" s="191"/>
      <c r="M284" s="196"/>
      <c r="N284" s="197"/>
      <c r="O284" s="197"/>
      <c r="P284" s="197"/>
      <c r="Q284" s="197"/>
      <c r="R284" s="197"/>
      <c r="S284" s="197"/>
      <c r="T284" s="198"/>
      <c r="AT284" s="192" t="s">
        <v>440</v>
      </c>
      <c r="AU284" s="192" t="s">
        <v>80</v>
      </c>
      <c r="AV284" s="14" t="s">
        <v>159</v>
      </c>
      <c r="AW284" s="14" t="s">
        <v>29</v>
      </c>
      <c r="AX284" s="14" t="s">
        <v>80</v>
      </c>
      <c r="AY284" s="192" t="s">
        <v>152</v>
      </c>
    </row>
    <row r="285" spans="1:65" s="2" customFormat="1" ht="55.5" customHeight="1">
      <c r="A285" s="34"/>
      <c r="B285" s="151"/>
      <c r="C285" s="152" t="s">
        <v>298</v>
      </c>
      <c r="D285" s="152" t="s">
        <v>155</v>
      </c>
      <c r="E285" s="153" t="s">
        <v>427</v>
      </c>
      <c r="F285" s="154" t="s">
        <v>428</v>
      </c>
      <c r="G285" s="155" t="s">
        <v>424</v>
      </c>
      <c r="H285" s="156">
        <v>604.27300000000002</v>
      </c>
      <c r="I285" s="157"/>
      <c r="J285" s="158">
        <f>ROUND(I285*H285,2)</f>
        <v>0</v>
      </c>
      <c r="K285" s="159"/>
      <c r="L285" s="35"/>
      <c r="M285" s="160" t="s">
        <v>1</v>
      </c>
      <c r="N285" s="161" t="s">
        <v>37</v>
      </c>
      <c r="O285" s="60"/>
      <c r="P285" s="162">
        <f>O285*H285</f>
        <v>0</v>
      </c>
      <c r="Q285" s="162">
        <v>0</v>
      </c>
      <c r="R285" s="162">
        <f>Q285*H285</f>
        <v>0</v>
      </c>
      <c r="S285" s="162">
        <v>0</v>
      </c>
      <c r="T285" s="163">
        <f>S285*H285</f>
        <v>0</v>
      </c>
      <c r="U285" s="34"/>
      <c r="V285" s="34"/>
      <c r="W285" s="34"/>
      <c r="X285" s="34"/>
      <c r="Y285" s="34"/>
      <c r="Z285" s="34"/>
      <c r="AA285" s="34"/>
      <c r="AB285" s="34"/>
      <c r="AC285" s="34"/>
      <c r="AD285" s="34"/>
      <c r="AE285" s="34"/>
      <c r="AR285" s="164" t="s">
        <v>755</v>
      </c>
      <c r="AT285" s="164" t="s">
        <v>155</v>
      </c>
      <c r="AU285" s="164" t="s">
        <v>80</v>
      </c>
      <c r="AY285" s="19" t="s">
        <v>152</v>
      </c>
      <c r="BE285" s="165">
        <f>IF(N285="základní",J285,0)</f>
        <v>0</v>
      </c>
      <c r="BF285" s="165">
        <f>IF(N285="snížená",J285,0)</f>
        <v>0</v>
      </c>
      <c r="BG285" s="165">
        <f>IF(N285="zákl. přenesená",J285,0)</f>
        <v>0</v>
      </c>
      <c r="BH285" s="165">
        <f>IF(N285="sníž. přenesená",J285,0)</f>
        <v>0</v>
      </c>
      <c r="BI285" s="165">
        <f>IF(N285="nulová",J285,0)</f>
        <v>0</v>
      </c>
      <c r="BJ285" s="19" t="s">
        <v>80</v>
      </c>
      <c r="BK285" s="165">
        <f>ROUND(I285*H285,2)</f>
        <v>0</v>
      </c>
      <c r="BL285" s="19" t="s">
        <v>755</v>
      </c>
      <c r="BM285" s="164" t="s">
        <v>294</v>
      </c>
    </row>
    <row r="286" spans="1:65" s="15" customFormat="1">
      <c r="B286" s="199"/>
      <c r="D286" s="183" t="s">
        <v>440</v>
      </c>
      <c r="E286" s="200" t="s">
        <v>1</v>
      </c>
      <c r="F286" s="201" t="s">
        <v>1295</v>
      </c>
      <c r="H286" s="200" t="s">
        <v>1</v>
      </c>
      <c r="I286" s="202"/>
      <c r="L286" s="199"/>
      <c r="M286" s="203"/>
      <c r="N286" s="204"/>
      <c r="O286" s="204"/>
      <c r="P286" s="204"/>
      <c r="Q286" s="204"/>
      <c r="R286" s="204"/>
      <c r="S286" s="204"/>
      <c r="T286" s="205"/>
      <c r="AT286" s="200" t="s">
        <v>440</v>
      </c>
      <c r="AU286" s="200" t="s">
        <v>80</v>
      </c>
      <c r="AV286" s="15" t="s">
        <v>80</v>
      </c>
      <c r="AW286" s="15" t="s">
        <v>29</v>
      </c>
      <c r="AX286" s="15" t="s">
        <v>72</v>
      </c>
      <c r="AY286" s="200" t="s">
        <v>152</v>
      </c>
    </row>
    <row r="287" spans="1:65" s="15" customFormat="1">
      <c r="B287" s="199"/>
      <c r="D287" s="183" t="s">
        <v>440</v>
      </c>
      <c r="E287" s="200" t="s">
        <v>1</v>
      </c>
      <c r="F287" s="201" t="s">
        <v>1296</v>
      </c>
      <c r="H287" s="200" t="s">
        <v>1</v>
      </c>
      <c r="I287" s="202"/>
      <c r="L287" s="199"/>
      <c r="M287" s="203"/>
      <c r="N287" s="204"/>
      <c r="O287" s="204"/>
      <c r="P287" s="204"/>
      <c r="Q287" s="204"/>
      <c r="R287" s="204"/>
      <c r="S287" s="204"/>
      <c r="T287" s="205"/>
      <c r="AT287" s="200" t="s">
        <v>440</v>
      </c>
      <c r="AU287" s="200" t="s">
        <v>80</v>
      </c>
      <c r="AV287" s="15" t="s">
        <v>80</v>
      </c>
      <c r="AW287" s="15" t="s">
        <v>29</v>
      </c>
      <c r="AX287" s="15" t="s">
        <v>72</v>
      </c>
      <c r="AY287" s="200" t="s">
        <v>152</v>
      </c>
    </row>
    <row r="288" spans="1:65" s="13" customFormat="1">
      <c r="B288" s="182"/>
      <c r="D288" s="183" t="s">
        <v>440</v>
      </c>
      <c r="E288" s="184" t="s">
        <v>1</v>
      </c>
      <c r="F288" s="185" t="s">
        <v>1297</v>
      </c>
      <c r="H288" s="186">
        <v>22.463999999999999</v>
      </c>
      <c r="I288" s="187"/>
      <c r="L288" s="182"/>
      <c r="M288" s="188"/>
      <c r="N288" s="189"/>
      <c r="O288" s="189"/>
      <c r="P288" s="189"/>
      <c r="Q288" s="189"/>
      <c r="R288" s="189"/>
      <c r="S288" s="189"/>
      <c r="T288" s="190"/>
      <c r="AT288" s="184" t="s">
        <v>440</v>
      </c>
      <c r="AU288" s="184" t="s">
        <v>80</v>
      </c>
      <c r="AV288" s="13" t="s">
        <v>82</v>
      </c>
      <c r="AW288" s="13" t="s">
        <v>29</v>
      </c>
      <c r="AX288" s="13" t="s">
        <v>72</v>
      </c>
      <c r="AY288" s="184" t="s">
        <v>152</v>
      </c>
    </row>
    <row r="289" spans="2:51" s="15" customFormat="1">
      <c r="B289" s="199"/>
      <c r="D289" s="183" t="s">
        <v>440</v>
      </c>
      <c r="E289" s="200" t="s">
        <v>1</v>
      </c>
      <c r="F289" s="201" t="s">
        <v>1298</v>
      </c>
      <c r="H289" s="200" t="s">
        <v>1</v>
      </c>
      <c r="I289" s="202"/>
      <c r="L289" s="199"/>
      <c r="M289" s="203"/>
      <c r="N289" s="204"/>
      <c r="O289" s="204"/>
      <c r="P289" s="204"/>
      <c r="Q289" s="204"/>
      <c r="R289" s="204"/>
      <c r="S289" s="204"/>
      <c r="T289" s="205"/>
      <c r="AT289" s="200" t="s">
        <v>440</v>
      </c>
      <c r="AU289" s="200" t="s">
        <v>80</v>
      </c>
      <c r="AV289" s="15" t="s">
        <v>80</v>
      </c>
      <c r="AW289" s="15" t="s">
        <v>29</v>
      </c>
      <c r="AX289" s="15" t="s">
        <v>72</v>
      </c>
      <c r="AY289" s="200" t="s">
        <v>152</v>
      </c>
    </row>
    <row r="290" spans="2:51" s="13" customFormat="1">
      <c r="B290" s="182"/>
      <c r="D290" s="183" t="s">
        <v>440</v>
      </c>
      <c r="E290" s="184" t="s">
        <v>1</v>
      </c>
      <c r="F290" s="185" t="s">
        <v>1299</v>
      </c>
      <c r="H290" s="186">
        <v>3.5880000000000001</v>
      </c>
      <c r="I290" s="187"/>
      <c r="L290" s="182"/>
      <c r="M290" s="188"/>
      <c r="N290" s="189"/>
      <c r="O290" s="189"/>
      <c r="P290" s="189"/>
      <c r="Q290" s="189"/>
      <c r="R290" s="189"/>
      <c r="S290" s="189"/>
      <c r="T290" s="190"/>
      <c r="AT290" s="184" t="s">
        <v>440</v>
      </c>
      <c r="AU290" s="184" t="s">
        <v>80</v>
      </c>
      <c r="AV290" s="13" t="s">
        <v>82</v>
      </c>
      <c r="AW290" s="13" t="s">
        <v>29</v>
      </c>
      <c r="AX290" s="13" t="s">
        <v>72</v>
      </c>
      <c r="AY290" s="184" t="s">
        <v>152</v>
      </c>
    </row>
    <row r="291" spans="2:51" s="15" customFormat="1">
      <c r="B291" s="199"/>
      <c r="D291" s="183" t="s">
        <v>440</v>
      </c>
      <c r="E291" s="200" t="s">
        <v>1</v>
      </c>
      <c r="F291" s="201" t="s">
        <v>1300</v>
      </c>
      <c r="H291" s="200" t="s">
        <v>1</v>
      </c>
      <c r="I291" s="202"/>
      <c r="L291" s="199"/>
      <c r="M291" s="203"/>
      <c r="N291" s="204"/>
      <c r="O291" s="204"/>
      <c r="P291" s="204"/>
      <c r="Q291" s="204"/>
      <c r="R291" s="204"/>
      <c r="S291" s="204"/>
      <c r="T291" s="205"/>
      <c r="AT291" s="200" t="s">
        <v>440</v>
      </c>
      <c r="AU291" s="200" t="s">
        <v>80</v>
      </c>
      <c r="AV291" s="15" t="s">
        <v>80</v>
      </c>
      <c r="AW291" s="15" t="s">
        <v>29</v>
      </c>
      <c r="AX291" s="15" t="s">
        <v>72</v>
      </c>
      <c r="AY291" s="200" t="s">
        <v>152</v>
      </c>
    </row>
    <row r="292" spans="2:51" s="13" customFormat="1">
      <c r="B292" s="182"/>
      <c r="D292" s="183" t="s">
        <v>440</v>
      </c>
      <c r="E292" s="184" t="s">
        <v>1</v>
      </c>
      <c r="F292" s="185" t="s">
        <v>1301</v>
      </c>
      <c r="H292" s="186">
        <v>47.542000000000002</v>
      </c>
      <c r="I292" s="187"/>
      <c r="L292" s="182"/>
      <c r="M292" s="188"/>
      <c r="N292" s="189"/>
      <c r="O292" s="189"/>
      <c r="P292" s="189"/>
      <c r="Q292" s="189"/>
      <c r="R292" s="189"/>
      <c r="S292" s="189"/>
      <c r="T292" s="190"/>
      <c r="AT292" s="184" t="s">
        <v>440</v>
      </c>
      <c r="AU292" s="184" t="s">
        <v>80</v>
      </c>
      <c r="AV292" s="13" t="s">
        <v>82</v>
      </c>
      <c r="AW292" s="13" t="s">
        <v>29</v>
      </c>
      <c r="AX292" s="13" t="s">
        <v>72</v>
      </c>
      <c r="AY292" s="184" t="s">
        <v>152</v>
      </c>
    </row>
    <row r="293" spans="2:51" s="15" customFormat="1">
      <c r="B293" s="199"/>
      <c r="D293" s="183" t="s">
        <v>440</v>
      </c>
      <c r="E293" s="200" t="s">
        <v>1</v>
      </c>
      <c r="F293" s="201" t="s">
        <v>1302</v>
      </c>
      <c r="H293" s="200" t="s">
        <v>1</v>
      </c>
      <c r="I293" s="202"/>
      <c r="L293" s="199"/>
      <c r="M293" s="203"/>
      <c r="N293" s="204"/>
      <c r="O293" s="204"/>
      <c r="P293" s="204"/>
      <c r="Q293" s="204"/>
      <c r="R293" s="204"/>
      <c r="S293" s="204"/>
      <c r="T293" s="205"/>
      <c r="AT293" s="200" t="s">
        <v>440</v>
      </c>
      <c r="AU293" s="200" t="s">
        <v>80</v>
      </c>
      <c r="AV293" s="15" t="s">
        <v>80</v>
      </c>
      <c r="AW293" s="15" t="s">
        <v>29</v>
      </c>
      <c r="AX293" s="15" t="s">
        <v>72</v>
      </c>
      <c r="AY293" s="200" t="s">
        <v>152</v>
      </c>
    </row>
    <row r="294" spans="2:51" s="13" customFormat="1">
      <c r="B294" s="182"/>
      <c r="D294" s="183" t="s">
        <v>440</v>
      </c>
      <c r="E294" s="184" t="s">
        <v>1</v>
      </c>
      <c r="F294" s="185" t="s">
        <v>1303</v>
      </c>
      <c r="H294" s="186">
        <v>26.603000000000002</v>
      </c>
      <c r="I294" s="187"/>
      <c r="L294" s="182"/>
      <c r="M294" s="188"/>
      <c r="N294" s="189"/>
      <c r="O294" s="189"/>
      <c r="P294" s="189"/>
      <c r="Q294" s="189"/>
      <c r="R294" s="189"/>
      <c r="S294" s="189"/>
      <c r="T294" s="190"/>
      <c r="AT294" s="184" t="s">
        <v>440</v>
      </c>
      <c r="AU294" s="184" t="s">
        <v>80</v>
      </c>
      <c r="AV294" s="13" t="s">
        <v>82</v>
      </c>
      <c r="AW294" s="13" t="s">
        <v>29</v>
      </c>
      <c r="AX294" s="13" t="s">
        <v>72</v>
      </c>
      <c r="AY294" s="184" t="s">
        <v>152</v>
      </c>
    </row>
    <row r="295" spans="2:51" s="15" customFormat="1">
      <c r="B295" s="199"/>
      <c r="D295" s="183" t="s">
        <v>440</v>
      </c>
      <c r="E295" s="200" t="s">
        <v>1</v>
      </c>
      <c r="F295" s="201" t="s">
        <v>1238</v>
      </c>
      <c r="H295" s="200" t="s">
        <v>1</v>
      </c>
      <c r="I295" s="202"/>
      <c r="L295" s="199"/>
      <c r="M295" s="203"/>
      <c r="N295" s="204"/>
      <c r="O295" s="204"/>
      <c r="P295" s="204"/>
      <c r="Q295" s="204"/>
      <c r="R295" s="204"/>
      <c r="S295" s="204"/>
      <c r="T295" s="205"/>
      <c r="AT295" s="200" t="s">
        <v>440</v>
      </c>
      <c r="AU295" s="200" t="s">
        <v>80</v>
      </c>
      <c r="AV295" s="15" t="s">
        <v>80</v>
      </c>
      <c r="AW295" s="15" t="s">
        <v>29</v>
      </c>
      <c r="AX295" s="15" t="s">
        <v>72</v>
      </c>
      <c r="AY295" s="200" t="s">
        <v>152</v>
      </c>
    </row>
    <row r="296" spans="2:51" s="13" customFormat="1">
      <c r="B296" s="182"/>
      <c r="D296" s="183" t="s">
        <v>440</v>
      </c>
      <c r="E296" s="184" t="s">
        <v>1</v>
      </c>
      <c r="F296" s="185" t="s">
        <v>1304</v>
      </c>
      <c r="H296" s="186">
        <v>147.84399999999999</v>
      </c>
      <c r="I296" s="187"/>
      <c r="L296" s="182"/>
      <c r="M296" s="188"/>
      <c r="N296" s="189"/>
      <c r="O296" s="189"/>
      <c r="P296" s="189"/>
      <c r="Q296" s="189"/>
      <c r="R296" s="189"/>
      <c r="S296" s="189"/>
      <c r="T296" s="190"/>
      <c r="AT296" s="184" t="s">
        <v>440</v>
      </c>
      <c r="AU296" s="184" t="s">
        <v>80</v>
      </c>
      <c r="AV296" s="13" t="s">
        <v>82</v>
      </c>
      <c r="AW296" s="13" t="s">
        <v>29</v>
      </c>
      <c r="AX296" s="13" t="s">
        <v>72</v>
      </c>
      <c r="AY296" s="184" t="s">
        <v>152</v>
      </c>
    </row>
    <row r="297" spans="2:51" s="15" customFormat="1">
      <c r="B297" s="199"/>
      <c r="D297" s="183" t="s">
        <v>440</v>
      </c>
      <c r="E297" s="200" t="s">
        <v>1</v>
      </c>
      <c r="F297" s="201" t="s">
        <v>1305</v>
      </c>
      <c r="H297" s="200" t="s">
        <v>1</v>
      </c>
      <c r="I297" s="202"/>
      <c r="L297" s="199"/>
      <c r="M297" s="203"/>
      <c r="N297" s="204"/>
      <c r="O297" s="204"/>
      <c r="P297" s="204"/>
      <c r="Q297" s="204"/>
      <c r="R297" s="204"/>
      <c r="S297" s="204"/>
      <c r="T297" s="205"/>
      <c r="AT297" s="200" t="s">
        <v>440</v>
      </c>
      <c r="AU297" s="200" t="s">
        <v>80</v>
      </c>
      <c r="AV297" s="15" t="s">
        <v>80</v>
      </c>
      <c r="AW297" s="15" t="s">
        <v>29</v>
      </c>
      <c r="AX297" s="15" t="s">
        <v>72</v>
      </c>
      <c r="AY297" s="200" t="s">
        <v>152</v>
      </c>
    </row>
    <row r="298" spans="2:51" s="13" customFormat="1">
      <c r="B298" s="182"/>
      <c r="D298" s="183" t="s">
        <v>440</v>
      </c>
      <c r="E298" s="184" t="s">
        <v>1</v>
      </c>
      <c r="F298" s="185" t="s">
        <v>1306</v>
      </c>
      <c r="H298" s="186">
        <v>0.96</v>
      </c>
      <c r="I298" s="187"/>
      <c r="L298" s="182"/>
      <c r="M298" s="188"/>
      <c r="N298" s="189"/>
      <c r="O298" s="189"/>
      <c r="P298" s="189"/>
      <c r="Q298" s="189"/>
      <c r="R298" s="189"/>
      <c r="S298" s="189"/>
      <c r="T298" s="190"/>
      <c r="AT298" s="184" t="s">
        <v>440</v>
      </c>
      <c r="AU298" s="184" t="s">
        <v>80</v>
      </c>
      <c r="AV298" s="13" t="s">
        <v>82</v>
      </c>
      <c r="AW298" s="13" t="s">
        <v>29</v>
      </c>
      <c r="AX298" s="13" t="s">
        <v>72</v>
      </c>
      <c r="AY298" s="184" t="s">
        <v>152</v>
      </c>
    </row>
    <row r="299" spans="2:51" s="15" customFormat="1">
      <c r="B299" s="199"/>
      <c r="D299" s="183" t="s">
        <v>440</v>
      </c>
      <c r="E299" s="200" t="s">
        <v>1</v>
      </c>
      <c r="F299" s="201" t="s">
        <v>1307</v>
      </c>
      <c r="H299" s="200" t="s">
        <v>1</v>
      </c>
      <c r="I299" s="202"/>
      <c r="L299" s="199"/>
      <c r="M299" s="203"/>
      <c r="N299" s="204"/>
      <c r="O299" s="204"/>
      <c r="P299" s="204"/>
      <c r="Q299" s="204"/>
      <c r="R299" s="204"/>
      <c r="S299" s="204"/>
      <c r="T299" s="205"/>
      <c r="AT299" s="200" t="s">
        <v>440</v>
      </c>
      <c r="AU299" s="200" t="s">
        <v>80</v>
      </c>
      <c r="AV299" s="15" t="s">
        <v>80</v>
      </c>
      <c r="AW299" s="15" t="s">
        <v>29</v>
      </c>
      <c r="AX299" s="15" t="s">
        <v>72</v>
      </c>
      <c r="AY299" s="200" t="s">
        <v>152</v>
      </c>
    </row>
    <row r="300" spans="2:51" s="13" customFormat="1">
      <c r="B300" s="182"/>
      <c r="D300" s="183" t="s">
        <v>440</v>
      </c>
      <c r="E300" s="184" t="s">
        <v>1</v>
      </c>
      <c r="F300" s="185" t="s">
        <v>1301</v>
      </c>
      <c r="H300" s="186">
        <v>47.542000000000002</v>
      </c>
      <c r="I300" s="187"/>
      <c r="L300" s="182"/>
      <c r="M300" s="188"/>
      <c r="N300" s="189"/>
      <c r="O300" s="189"/>
      <c r="P300" s="189"/>
      <c r="Q300" s="189"/>
      <c r="R300" s="189"/>
      <c r="S300" s="189"/>
      <c r="T300" s="190"/>
      <c r="AT300" s="184" t="s">
        <v>440</v>
      </c>
      <c r="AU300" s="184" t="s">
        <v>80</v>
      </c>
      <c r="AV300" s="13" t="s">
        <v>82</v>
      </c>
      <c r="AW300" s="13" t="s">
        <v>29</v>
      </c>
      <c r="AX300" s="13" t="s">
        <v>72</v>
      </c>
      <c r="AY300" s="184" t="s">
        <v>152</v>
      </c>
    </row>
    <row r="301" spans="2:51" s="15" customFormat="1">
      <c r="B301" s="199"/>
      <c r="D301" s="183" t="s">
        <v>440</v>
      </c>
      <c r="E301" s="200" t="s">
        <v>1</v>
      </c>
      <c r="F301" s="201" t="s">
        <v>1308</v>
      </c>
      <c r="H301" s="200" t="s">
        <v>1</v>
      </c>
      <c r="I301" s="202"/>
      <c r="L301" s="199"/>
      <c r="M301" s="203"/>
      <c r="N301" s="204"/>
      <c r="O301" s="204"/>
      <c r="P301" s="204"/>
      <c r="Q301" s="204"/>
      <c r="R301" s="204"/>
      <c r="S301" s="204"/>
      <c r="T301" s="205"/>
      <c r="AT301" s="200" t="s">
        <v>440</v>
      </c>
      <c r="AU301" s="200" t="s">
        <v>80</v>
      </c>
      <c r="AV301" s="15" t="s">
        <v>80</v>
      </c>
      <c r="AW301" s="15" t="s">
        <v>29</v>
      </c>
      <c r="AX301" s="15" t="s">
        <v>72</v>
      </c>
      <c r="AY301" s="200" t="s">
        <v>152</v>
      </c>
    </row>
    <row r="302" spans="2:51" s="13" customFormat="1">
      <c r="B302" s="182"/>
      <c r="D302" s="183" t="s">
        <v>440</v>
      </c>
      <c r="E302" s="184" t="s">
        <v>1</v>
      </c>
      <c r="F302" s="185" t="s">
        <v>1309</v>
      </c>
      <c r="H302" s="186">
        <v>185.16499999999999</v>
      </c>
      <c r="I302" s="187"/>
      <c r="L302" s="182"/>
      <c r="M302" s="188"/>
      <c r="N302" s="189"/>
      <c r="O302" s="189"/>
      <c r="P302" s="189"/>
      <c r="Q302" s="189"/>
      <c r="R302" s="189"/>
      <c r="S302" s="189"/>
      <c r="T302" s="190"/>
      <c r="AT302" s="184" t="s">
        <v>440</v>
      </c>
      <c r="AU302" s="184" t="s">
        <v>80</v>
      </c>
      <c r="AV302" s="13" t="s">
        <v>82</v>
      </c>
      <c r="AW302" s="13" t="s">
        <v>29</v>
      </c>
      <c r="AX302" s="13" t="s">
        <v>72</v>
      </c>
      <c r="AY302" s="184" t="s">
        <v>152</v>
      </c>
    </row>
    <row r="303" spans="2:51" s="13" customFormat="1">
      <c r="B303" s="182"/>
      <c r="D303" s="183" t="s">
        <v>440</v>
      </c>
      <c r="E303" s="184" t="s">
        <v>1</v>
      </c>
      <c r="F303" s="185" t="s">
        <v>1310</v>
      </c>
      <c r="H303" s="186">
        <v>2.613</v>
      </c>
      <c r="I303" s="187"/>
      <c r="L303" s="182"/>
      <c r="M303" s="188"/>
      <c r="N303" s="189"/>
      <c r="O303" s="189"/>
      <c r="P303" s="189"/>
      <c r="Q303" s="189"/>
      <c r="R303" s="189"/>
      <c r="S303" s="189"/>
      <c r="T303" s="190"/>
      <c r="AT303" s="184" t="s">
        <v>440</v>
      </c>
      <c r="AU303" s="184" t="s">
        <v>80</v>
      </c>
      <c r="AV303" s="13" t="s">
        <v>82</v>
      </c>
      <c r="AW303" s="13" t="s">
        <v>29</v>
      </c>
      <c r="AX303" s="13" t="s">
        <v>72</v>
      </c>
      <c r="AY303" s="184" t="s">
        <v>152</v>
      </c>
    </row>
    <row r="304" spans="2:51" s="13" customFormat="1">
      <c r="B304" s="182"/>
      <c r="D304" s="183" t="s">
        <v>440</v>
      </c>
      <c r="E304" s="184" t="s">
        <v>1</v>
      </c>
      <c r="F304" s="185" t="s">
        <v>1311</v>
      </c>
      <c r="H304" s="186">
        <v>3.8370000000000002</v>
      </c>
      <c r="I304" s="187"/>
      <c r="L304" s="182"/>
      <c r="M304" s="188"/>
      <c r="N304" s="189"/>
      <c r="O304" s="189"/>
      <c r="P304" s="189"/>
      <c r="Q304" s="189"/>
      <c r="R304" s="189"/>
      <c r="S304" s="189"/>
      <c r="T304" s="190"/>
      <c r="AT304" s="184" t="s">
        <v>440</v>
      </c>
      <c r="AU304" s="184" t="s">
        <v>80</v>
      </c>
      <c r="AV304" s="13" t="s">
        <v>82</v>
      </c>
      <c r="AW304" s="13" t="s">
        <v>29</v>
      </c>
      <c r="AX304" s="13" t="s">
        <v>72</v>
      </c>
      <c r="AY304" s="184" t="s">
        <v>152</v>
      </c>
    </row>
    <row r="305" spans="1:65" s="13" customFormat="1">
      <c r="B305" s="182"/>
      <c r="D305" s="183" t="s">
        <v>440</v>
      </c>
      <c r="E305" s="184" t="s">
        <v>1</v>
      </c>
      <c r="F305" s="185" t="s">
        <v>1312</v>
      </c>
      <c r="H305" s="186">
        <v>17.332999999999998</v>
      </c>
      <c r="I305" s="187"/>
      <c r="L305" s="182"/>
      <c r="M305" s="188"/>
      <c r="N305" s="189"/>
      <c r="O305" s="189"/>
      <c r="P305" s="189"/>
      <c r="Q305" s="189"/>
      <c r="R305" s="189"/>
      <c r="S305" s="189"/>
      <c r="T305" s="190"/>
      <c r="AT305" s="184" t="s">
        <v>440</v>
      </c>
      <c r="AU305" s="184" t="s">
        <v>80</v>
      </c>
      <c r="AV305" s="13" t="s">
        <v>82</v>
      </c>
      <c r="AW305" s="13" t="s">
        <v>29</v>
      </c>
      <c r="AX305" s="13" t="s">
        <v>72</v>
      </c>
      <c r="AY305" s="184" t="s">
        <v>152</v>
      </c>
    </row>
    <row r="306" spans="1:65" s="13" customFormat="1">
      <c r="B306" s="182"/>
      <c r="D306" s="183" t="s">
        <v>440</v>
      </c>
      <c r="E306" s="184" t="s">
        <v>1</v>
      </c>
      <c r="F306" s="185" t="s">
        <v>1313</v>
      </c>
      <c r="H306" s="186">
        <v>33.518999999999998</v>
      </c>
      <c r="I306" s="187"/>
      <c r="L306" s="182"/>
      <c r="M306" s="188"/>
      <c r="N306" s="189"/>
      <c r="O306" s="189"/>
      <c r="P306" s="189"/>
      <c r="Q306" s="189"/>
      <c r="R306" s="189"/>
      <c r="S306" s="189"/>
      <c r="T306" s="190"/>
      <c r="AT306" s="184" t="s">
        <v>440</v>
      </c>
      <c r="AU306" s="184" t="s">
        <v>80</v>
      </c>
      <c r="AV306" s="13" t="s">
        <v>82</v>
      </c>
      <c r="AW306" s="13" t="s">
        <v>29</v>
      </c>
      <c r="AX306" s="13" t="s">
        <v>72</v>
      </c>
      <c r="AY306" s="184" t="s">
        <v>152</v>
      </c>
    </row>
    <row r="307" spans="1:65" s="13" customFormat="1">
      <c r="B307" s="182"/>
      <c r="D307" s="183" t="s">
        <v>440</v>
      </c>
      <c r="E307" s="184" t="s">
        <v>1</v>
      </c>
      <c r="F307" s="185" t="s">
        <v>1314</v>
      </c>
      <c r="H307" s="186">
        <v>54.531999999999996</v>
      </c>
      <c r="I307" s="187"/>
      <c r="L307" s="182"/>
      <c r="M307" s="188"/>
      <c r="N307" s="189"/>
      <c r="O307" s="189"/>
      <c r="P307" s="189"/>
      <c r="Q307" s="189"/>
      <c r="R307" s="189"/>
      <c r="S307" s="189"/>
      <c r="T307" s="190"/>
      <c r="AT307" s="184" t="s">
        <v>440</v>
      </c>
      <c r="AU307" s="184" t="s">
        <v>80</v>
      </c>
      <c r="AV307" s="13" t="s">
        <v>82</v>
      </c>
      <c r="AW307" s="13" t="s">
        <v>29</v>
      </c>
      <c r="AX307" s="13" t="s">
        <v>72</v>
      </c>
      <c r="AY307" s="184" t="s">
        <v>152</v>
      </c>
    </row>
    <row r="308" spans="1:65" s="13" customFormat="1">
      <c r="B308" s="182"/>
      <c r="D308" s="183" t="s">
        <v>440</v>
      </c>
      <c r="E308" s="184" t="s">
        <v>1</v>
      </c>
      <c r="F308" s="185" t="s">
        <v>1315</v>
      </c>
      <c r="H308" s="186">
        <v>4.7709999999999999</v>
      </c>
      <c r="I308" s="187"/>
      <c r="L308" s="182"/>
      <c r="M308" s="188"/>
      <c r="N308" s="189"/>
      <c r="O308" s="189"/>
      <c r="P308" s="189"/>
      <c r="Q308" s="189"/>
      <c r="R308" s="189"/>
      <c r="S308" s="189"/>
      <c r="T308" s="190"/>
      <c r="AT308" s="184" t="s">
        <v>440</v>
      </c>
      <c r="AU308" s="184" t="s">
        <v>80</v>
      </c>
      <c r="AV308" s="13" t="s">
        <v>82</v>
      </c>
      <c r="AW308" s="13" t="s">
        <v>29</v>
      </c>
      <c r="AX308" s="13" t="s">
        <v>72</v>
      </c>
      <c r="AY308" s="184" t="s">
        <v>152</v>
      </c>
    </row>
    <row r="309" spans="1:65" s="13" customFormat="1">
      <c r="B309" s="182"/>
      <c r="D309" s="183" t="s">
        <v>440</v>
      </c>
      <c r="E309" s="184" t="s">
        <v>1</v>
      </c>
      <c r="F309" s="185" t="s">
        <v>1316</v>
      </c>
      <c r="H309" s="186">
        <v>5.96</v>
      </c>
      <c r="I309" s="187"/>
      <c r="L309" s="182"/>
      <c r="M309" s="188"/>
      <c r="N309" s="189"/>
      <c r="O309" s="189"/>
      <c r="P309" s="189"/>
      <c r="Q309" s="189"/>
      <c r="R309" s="189"/>
      <c r="S309" s="189"/>
      <c r="T309" s="190"/>
      <c r="AT309" s="184" t="s">
        <v>440</v>
      </c>
      <c r="AU309" s="184" t="s">
        <v>80</v>
      </c>
      <c r="AV309" s="13" t="s">
        <v>82</v>
      </c>
      <c r="AW309" s="13" t="s">
        <v>29</v>
      </c>
      <c r="AX309" s="13" t="s">
        <v>72</v>
      </c>
      <c r="AY309" s="184" t="s">
        <v>152</v>
      </c>
    </row>
    <row r="310" spans="1:65" s="14" customFormat="1">
      <c r="B310" s="191"/>
      <c r="D310" s="183" t="s">
        <v>440</v>
      </c>
      <c r="E310" s="192" t="s">
        <v>1</v>
      </c>
      <c r="F310" s="193" t="s">
        <v>448</v>
      </c>
      <c r="H310" s="194">
        <v>604.27300000000002</v>
      </c>
      <c r="I310" s="195"/>
      <c r="L310" s="191"/>
      <c r="M310" s="196"/>
      <c r="N310" s="197"/>
      <c r="O310" s="197"/>
      <c r="P310" s="197"/>
      <c r="Q310" s="197"/>
      <c r="R310" s="197"/>
      <c r="S310" s="197"/>
      <c r="T310" s="198"/>
      <c r="AT310" s="192" t="s">
        <v>440</v>
      </c>
      <c r="AU310" s="192" t="s">
        <v>80</v>
      </c>
      <c r="AV310" s="14" t="s">
        <v>159</v>
      </c>
      <c r="AW310" s="14" t="s">
        <v>29</v>
      </c>
      <c r="AX310" s="14" t="s">
        <v>80</v>
      </c>
      <c r="AY310" s="192" t="s">
        <v>152</v>
      </c>
    </row>
    <row r="311" spans="1:65" s="2" customFormat="1" ht="62.65" customHeight="1">
      <c r="A311" s="34"/>
      <c r="B311" s="151"/>
      <c r="C311" s="152" t="s">
        <v>229</v>
      </c>
      <c r="D311" s="152" t="s">
        <v>155</v>
      </c>
      <c r="E311" s="153" t="s">
        <v>787</v>
      </c>
      <c r="F311" s="154" t="s">
        <v>788</v>
      </c>
      <c r="G311" s="155" t="s">
        <v>424</v>
      </c>
      <c r="H311" s="156">
        <v>22.245000000000001</v>
      </c>
      <c r="I311" s="157"/>
      <c r="J311" s="158">
        <f>ROUND(I311*H311,2)</f>
        <v>0</v>
      </c>
      <c r="K311" s="159"/>
      <c r="L311" s="35"/>
      <c r="M311" s="160" t="s">
        <v>1</v>
      </c>
      <c r="N311" s="161" t="s">
        <v>37</v>
      </c>
      <c r="O311" s="60"/>
      <c r="P311" s="162">
        <f>O311*H311</f>
        <v>0</v>
      </c>
      <c r="Q311" s="162">
        <v>0</v>
      </c>
      <c r="R311" s="162">
        <f>Q311*H311</f>
        <v>0</v>
      </c>
      <c r="S311" s="162">
        <v>0</v>
      </c>
      <c r="T311" s="163">
        <f>S311*H311</f>
        <v>0</v>
      </c>
      <c r="U311" s="34"/>
      <c r="V311" s="34"/>
      <c r="W311" s="34"/>
      <c r="X311" s="34"/>
      <c r="Y311" s="34"/>
      <c r="Z311" s="34"/>
      <c r="AA311" s="34"/>
      <c r="AB311" s="34"/>
      <c r="AC311" s="34"/>
      <c r="AD311" s="34"/>
      <c r="AE311" s="34"/>
      <c r="AR311" s="164" t="s">
        <v>755</v>
      </c>
      <c r="AT311" s="164" t="s">
        <v>155</v>
      </c>
      <c r="AU311" s="164" t="s">
        <v>80</v>
      </c>
      <c r="AY311" s="19" t="s">
        <v>152</v>
      </c>
      <c r="BE311" s="165">
        <f>IF(N311="základní",J311,0)</f>
        <v>0</v>
      </c>
      <c r="BF311" s="165">
        <f>IF(N311="snížená",J311,0)</f>
        <v>0</v>
      </c>
      <c r="BG311" s="165">
        <f>IF(N311="zákl. přenesená",J311,0)</f>
        <v>0</v>
      </c>
      <c r="BH311" s="165">
        <f>IF(N311="sníž. přenesená",J311,0)</f>
        <v>0</v>
      </c>
      <c r="BI311" s="165">
        <f>IF(N311="nulová",J311,0)</f>
        <v>0</v>
      </c>
      <c r="BJ311" s="19" t="s">
        <v>80</v>
      </c>
      <c r="BK311" s="165">
        <f>ROUND(I311*H311,2)</f>
        <v>0</v>
      </c>
      <c r="BL311" s="19" t="s">
        <v>755</v>
      </c>
      <c r="BM311" s="164" t="s">
        <v>297</v>
      </c>
    </row>
    <row r="312" spans="1:65" s="13" customFormat="1">
      <c r="B312" s="182"/>
      <c r="D312" s="183" t="s">
        <v>440</v>
      </c>
      <c r="E312" s="184" t="s">
        <v>1</v>
      </c>
      <c r="F312" s="185" t="s">
        <v>1317</v>
      </c>
      <c r="H312" s="186">
        <v>22.245000000000001</v>
      </c>
      <c r="I312" s="187"/>
      <c r="L312" s="182"/>
      <c r="M312" s="188"/>
      <c r="N312" s="189"/>
      <c r="O312" s="189"/>
      <c r="P312" s="189"/>
      <c r="Q312" s="189"/>
      <c r="R312" s="189"/>
      <c r="S312" s="189"/>
      <c r="T312" s="190"/>
      <c r="AT312" s="184" t="s">
        <v>440</v>
      </c>
      <c r="AU312" s="184" t="s">
        <v>80</v>
      </c>
      <c r="AV312" s="13" t="s">
        <v>82</v>
      </c>
      <c r="AW312" s="13" t="s">
        <v>29</v>
      </c>
      <c r="AX312" s="13" t="s">
        <v>72</v>
      </c>
      <c r="AY312" s="184" t="s">
        <v>152</v>
      </c>
    </row>
    <row r="313" spans="1:65" s="14" customFormat="1">
      <c r="B313" s="191"/>
      <c r="D313" s="183" t="s">
        <v>440</v>
      </c>
      <c r="E313" s="192" t="s">
        <v>1</v>
      </c>
      <c r="F313" s="193" t="s">
        <v>448</v>
      </c>
      <c r="H313" s="194">
        <v>22.245000000000001</v>
      </c>
      <c r="I313" s="195"/>
      <c r="L313" s="191"/>
      <c r="M313" s="196"/>
      <c r="N313" s="197"/>
      <c r="O313" s="197"/>
      <c r="P313" s="197"/>
      <c r="Q313" s="197"/>
      <c r="R313" s="197"/>
      <c r="S313" s="197"/>
      <c r="T313" s="198"/>
      <c r="AT313" s="192" t="s">
        <v>440</v>
      </c>
      <c r="AU313" s="192" t="s">
        <v>80</v>
      </c>
      <c r="AV313" s="14" t="s">
        <v>159</v>
      </c>
      <c r="AW313" s="14" t="s">
        <v>29</v>
      </c>
      <c r="AX313" s="14" t="s">
        <v>80</v>
      </c>
      <c r="AY313" s="192" t="s">
        <v>152</v>
      </c>
    </row>
    <row r="314" spans="1:65" s="2" customFormat="1" ht="44.25" customHeight="1">
      <c r="A314" s="34"/>
      <c r="B314" s="151"/>
      <c r="C314" s="152" t="s">
        <v>305</v>
      </c>
      <c r="D314" s="152" t="s">
        <v>155</v>
      </c>
      <c r="E314" s="153" t="s">
        <v>807</v>
      </c>
      <c r="F314" s="154" t="s">
        <v>808</v>
      </c>
      <c r="G314" s="155" t="s">
        <v>188</v>
      </c>
      <c r="H314" s="156">
        <v>1</v>
      </c>
      <c r="I314" s="157"/>
      <c r="J314" s="158">
        <f>ROUND(I314*H314,2)</f>
        <v>0</v>
      </c>
      <c r="K314" s="159"/>
      <c r="L314" s="35"/>
      <c r="M314" s="160" t="s">
        <v>1</v>
      </c>
      <c r="N314" s="161" t="s">
        <v>37</v>
      </c>
      <c r="O314" s="60"/>
      <c r="P314" s="162">
        <f>O314*H314</f>
        <v>0</v>
      </c>
      <c r="Q314" s="162">
        <v>0</v>
      </c>
      <c r="R314" s="162">
        <f>Q314*H314</f>
        <v>0</v>
      </c>
      <c r="S314" s="162">
        <v>0</v>
      </c>
      <c r="T314" s="163">
        <f>S314*H314</f>
        <v>0</v>
      </c>
      <c r="U314" s="34"/>
      <c r="V314" s="34"/>
      <c r="W314" s="34"/>
      <c r="X314" s="34"/>
      <c r="Y314" s="34"/>
      <c r="Z314" s="34"/>
      <c r="AA314" s="34"/>
      <c r="AB314" s="34"/>
      <c r="AC314" s="34"/>
      <c r="AD314" s="34"/>
      <c r="AE314" s="34"/>
      <c r="AR314" s="164" t="s">
        <v>755</v>
      </c>
      <c r="AT314" s="164" t="s">
        <v>155</v>
      </c>
      <c r="AU314" s="164" t="s">
        <v>80</v>
      </c>
      <c r="AY314" s="19" t="s">
        <v>152</v>
      </c>
      <c r="BE314" s="165">
        <f>IF(N314="základní",J314,0)</f>
        <v>0</v>
      </c>
      <c r="BF314" s="165">
        <f>IF(N314="snížená",J314,0)</f>
        <v>0</v>
      </c>
      <c r="BG314" s="165">
        <f>IF(N314="zákl. přenesená",J314,0)</f>
        <v>0</v>
      </c>
      <c r="BH314" s="165">
        <f>IF(N314="sníž. přenesená",J314,0)</f>
        <v>0</v>
      </c>
      <c r="BI314" s="165">
        <f>IF(N314="nulová",J314,0)</f>
        <v>0</v>
      </c>
      <c r="BJ314" s="19" t="s">
        <v>80</v>
      </c>
      <c r="BK314" s="165">
        <f>ROUND(I314*H314,2)</f>
        <v>0</v>
      </c>
      <c r="BL314" s="19" t="s">
        <v>755</v>
      </c>
      <c r="BM314" s="164" t="s">
        <v>301</v>
      </c>
    </row>
    <row r="315" spans="1:65" s="2" customFormat="1" ht="49.15" customHeight="1">
      <c r="A315" s="34"/>
      <c r="B315" s="151"/>
      <c r="C315" s="152" t="s">
        <v>232</v>
      </c>
      <c r="D315" s="152" t="s">
        <v>155</v>
      </c>
      <c r="E315" s="153" t="s">
        <v>431</v>
      </c>
      <c r="F315" s="154" t="s">
        <v>432</v>
      </c>
      <c r="G315" s="155" t="s">
        <v>424</v>
      </c>
      <c r="H315" s="156">
        <v>249.001</v>
      </c>
      <c r="I315" s="157"/>
      <c r="J315" s="158">
        <f>ROUND(I315*H315,2)</f>
        <v>0</v>
      </c>
      <c r="K315" s="159"/>
      <c r="L315" s="35"/>
      <c r="M315" s="160" t="s">
        <v>1</v>
      </c>
      <c r="N315" s="161" t="s">
        <v>37</v>
      </c>
      <c r="O315" s="60"/>
      <c r="P315" s="162">
        <f>O315*H315</f>
        <v>0</v>
      </c>
      <c r="Q315" s="162">
        <v>0</v>
      </c>
      <c r="R315" s="162">
        <f>Q315*H315</f>
        <v>0</v>
      </c>
      <c r="S315" s="162">
        <v>0</v>
      </c>
      <c r="T315" s="163">
        <f>S315*H315</f>
        <v>0</v>
      </c>
      <c r="U315" s="34"/>
      <c r="V315" s="34"/>
      <c r="W315" s="34"/>
      <c r="X315" s="34"/>
      <c r="Y315" s="34"/>
      <c r="Z315" s="34"/>
      <c r="AA315" s="34"/>
      <c r="AB315" s="34"/>
      <c r="AC315" s="34"/>
      <c r="AD315" s="34"/>
      <c r="AE315" s="34"/>
      <c r="AR315" s="164" t="s">
        <v>755</v>
      </c>
      <c r="AT315" s="164" t="s">
        <v>155</v>
      </c>
      <c r="AU315" s="164" t="s">
        <v>80</v>
      </c>
      <c r="AY315" s="19" t="s">
        <v>152</v>
      </c>
      <c r="BE315" s="165">
        <f>IF(N315="základní",J315,0)</f>
        <v>0</v>
      </c>
      <c r="BF315" s="165">
        <f>IF(N315="snížená",J315,0)</f>
        <v>0</v>
      </c>
      <c r="BG315" s="165">
        <f>IF(N315="zákl. přenesená",J315,0)</f>
        <v>0</v>
      </c>
      <c r="BH315" s="165">
        <f>IF(N315="sníž. přenesená",J315,0)</f>
        <v>0</v>
      </c>
      <c r="BI315" s="165">
        <f>IF(N315="nulová",J315,0)</f>
        <v>0</v>
      </c>
      <c r="BJ315" s="19" t="s">
        <v>80</v>
      </c>
      <c r="BK315" s="165">
        <f>ROUND(I315*H315,2)</f>
        <v>0</v>
      </c>
      <c r="BL315" s="19" t="s">
        <v>755</v>
      </c>
      <c r="BM315" s="164" t="s">
        <v>304</v>
      </c>
    </row>
    <row r="316" spans="1:65" s="15" customFormat="1">
      <c r="B316" s="199"/>
      <c r="D316" s="183" t="s">
        <v>440</v>
      </c>
      <c r="E316" s="200" t="s">
        <v>1</v>
      </c>
      <c r="F316" s="201" t="s">
        <v>1296</v>
      </c>
      <c r="H316" s="200" t="s">
        <v>1</v>
      </c>
      <c r="I316" s="202"/>
      <c r="L316" s="199"/>
      <c r="M316" s="203"/>
      <c r="N316" s="204"/>
      <c r="O316" s="204"/>
      <c r="P316" s="204"/>
      <c r="Q316" s="204"/>
      <c r="R316" s="204"/>
      <c r="S316" s="204"/>
      <c r="T316" s="205"/>
      <c r="AT316" s="200" t="s">
        <v>440</v>
      </c>
      <c r="AU316" s="200" t="s">
        <v>80</v>
      </c>
      <c r="AV316" s="15" t="s">
        <v>80</v>
      </c>
      <c r="AW316" s="15" t="s">
        <v>29</v>
      </c>
      <c r="AX316" s="15" t="s">
        <v>72</v>
      </c>
      <c r="AY316" s="200" t="s">
        <v>152</v>
      </c>
    </row>
    <row r="317" spans="1:65" s="13" customFormat="1">
      <c r="B317" s="182"/>
      <c r="D317" s="183" t="s">
        <v>440</v>
      </c>
      <c r="E317" s="184" t="s">
        <v>1</v>
      </c>
      <c r="F317" s="185" t="s">
        <v>1297</v>
      </c>
      <c r="H317" s="186">
        <v>22.463999999999999</v>
      </c>
      <c r="I317" s="187"/>
      <c r="L317" s="182"/>
      <c r="M317" s="188"/>
      <c r="N317" s="189"/>
      <c r="O317" s="189"/>
      <c r="P317" s="189"/>
      <c r="Q317" s="189"/>
      <c r="R317" s="189"/>
      <c r="S317" s="189"/>
      <c r="T317" s="190"/>
      <c r="AT317" s="184" t="s">
        <v>440</v>
      </c>
      <c r="AU317" s="184" t="s">
        <v>80</v>
      </c>
      <c r="AV317" s="13" t="s">
        <v>82</v>
      </c>
      <c r="AW317" s="13" t="s">
        <v>29</v>
      </c>
      <c r="AX317" s="13" t="s">
        <v>72</v>
      </c>
      <c r="AY317" s="184" t="s">
        <v>152</v>
      </c>
    </row>
    <row r="318" spans="1:65" s="15" customFormat="1">
      <c r="B318" s="199"/>
      <c r="D318" s="183" t="s">
        <v>440</v>
      </c>
      <c r="E318" s="200" t="s">
        <v>1</v>
      </c>
      <c r="F318" s="201" t="s">
        <v>1298</v>
      </c>
      <c r="H318" s="200" t="s">
        <v>1</v>
      </c>
      <c r="I318" s="202"/>
      <c r="L318" s="199"/>
      <c r="M318" s="203"/>
      <c r="N318" s="204"/>
      <c r="O318" s="204"/>
      <c r="P318" s="204"/>
      <c r="Q318" s="204"/>
      <c r="R318" s="204"/>
      <c r="S318" s="204"/>
      <c r="T318" s="205"/>
      <c r="AT318" s="200" t="s">
        <v>440</v>
      </c>
      <c r="AU318" s="200" t="s">
        <v>80</v>
      </c>
      <c r="AV318" s="15" t="s">
        <v>80</v>
      </c>
      <c r="AW318" s="15" t="s">
        <v>29</v>
      </c>
      <c r="AX318" s="15" t="s">
        <v>72</v>
      </c>
      <c r="AY318" s="200" t="s">
        <v>152</v>
      </c>
    </row>
    <row r="319" spans="1:65" s="13" customFormat="1">
      <c r="B319" s="182"/>
      <c r="D319" s="183" t="s">
        <v>440</v>
      </c>
      <c r="E319" s="184" t="s">
        <v>1</v>
      </c>
      <c r="F319" s="185" t="s">
        <v>1299</v>
      </c>
      <c r="H319" s="186">
        <v>3.5880000000000001</v>
      </c>
      <c r="I319" s="187"/>
      <c r="L319" s="182"/>
      <c r="M319" s="188"/>
      <c r="N319" s="189"/>
      <c r="O319" s="189"/>
      <c r="P319" s="189"/>
      <c r="Q319" s="189"/>
      <c r="R319" s="189"/>
      <c r="S319" s="189"/>
      <c r="T319" s="190"/>
      <c r="AT319" s="184" t="s">
        <v>440</v>
      </c>
      <c r="AU319" s="184" t="s">
        <v>80</v>
      </c>
      <c r="AV319" s="13" t="s">
        <v>82</v>
      </c>
      <c r="AW319" s="13" t="s">
        <v>29</v>
      </c>
      <c r="AX319" s="13" t="s">
        <v>72</v>
      </c>
      <c r="AY319" s="184" t="s">
        <v>152</v>
      </c>
    </row>
    <row r="320" spans="1:65" s="15" customFormat="1">
      <c r="B320" s="199"/>
      <c r="D320" s="183" t="s">
        <v>440</v>
      </c>
      <c r="E320" s="200" t="s">
        <v>1</v>
      </c>
      <c r="F320" s="201" t="s">
        <v>1300</v>
      </c>
      <c r="H320" s="200" t="s">
        <v>1</v>
      </c>
      <c r="I320" s="202"/>
      <c r="L320" s="199"/>
      <c r="M320" s="203"/>
      <c r="N320" s="204"/>
      <c r="O320" s="204"/>
      <c r="P320" s="204"/>
      <c r="Q320" s="204"/>
      <c r="R320" s="204"/>
      <c r="S320" s="204"/>
      <c r="T320" s="205"/>
      <c r="AT320" s="200" t="s">
        <v>440</v>
      </c>
      <c r="AU320" s="200" t="s">
        <v>80</v>
      </c>
      <c r="AV320" s="15" t="s">
        <v>80</v>
      </c>
      <c r="AW320" s="15" t="s">
        <v>29</v>
      </c>
      <c r="AX320" s="15" t="s">
        <v>72</v>
      </c>
      <c r="AY320" s="200" t="s">
        <v>152</v>
      </c>
    </row>
    <row r="321" spans="1:65" s="13" customFormat="1">
      <c r="B321" s="182"/>
      <c r="D321" s="183" t="s">
        <v>440</v>
      </c>
      <c r="E321" s="184" t="s">
        <v>1</v>
      </c>
      <c r="F321" s="185" t="s">
        <v>1301</v>
      </c>
      <c r="H321" s="186">
        <v>47.542000000000002</v>
      </c>
      <c r="I321" s="187"/>
      <c r="L321" s="182"/>
      <c r="M321" s="188"/>
      <c r="N321" s="189"/>
      <c r="O321" s="189"/>
      <c r="P321" s="189"/>
      <c r="Q321" s="189"/>
      <c r="R321" s="189"/>
      <c r="S321" s="189"/>
      <c r="T321" s="190"/>
      <c r="AT321" s="184" t="s">
        <v>440</v>
      </c>
      <c r="AU321" s="184" t="s">
        <v>80</v>
      </c>
      <c r="AV321" s="13" t="s">
        <v>82</v>
      </c>
      <c r="AW321" s="13" t="s">
        <v>29</v>
      </c>
      <c r="AX321" s="13" t="s">
        <v>72</v>
      </c>
      <c r="AY321" s="184" t="s">
        <v>152</v>
      </c>
    </row>
    <row r="322" spans="1:65" s="15" customFormat="1">
      <c r="B322" s="199"/>
      <c r="D322" s="183" t="s">
        <v>440</v>
      </c>
      <c r="E322" s="200" t="s">
        <v>1</v>
      </c>
      <c r="F322" s="201" t="s">
        <v>1302</v>
      </c>
      <c r="H322" s="200" t="s">
        <v>1</v>
      </c>
      <c r="I322" s="202"/>
      <c r="L322" s="199"/>
      <c r="M322" s="203"/>
      <c r="N322" s="204"/>
      <c r="O322" s="204"/>
      <c r="P322" s="204"/>
      <c r="Q322" s="204"/>
      <c r="R322" s="204"/>
      <c r="S322" s="204"/>
      <c r="T322" s="205"/>
      <c r="AT322" s="200" t="s">
        <v>440</v>
      </c>
      <c r="AU322" s="200" t="s">
        <v>80</v>
      </c>
      <c r="AV322" s="15" t="s">
        <v>80</v>
      </c>
      <c r="AW322" s="15" t="s">
        <v>29</v>
      </c>
      <c r="AX322" s="15" t="s">
        <v>72</v>
      </c>
      <c r="AY322" s="200" t="s">
        <v>152</v>
      </c>
    </row>
    <row r="323" spans="1:65" s="13" customFormat="1">
      <c r="B323" s="182"/>
      <c r="D323" s="183" t="s">
        <v>440</v>
      </c>
      <c r="E323" s="184" t="s">
        <v>1</v>
      </c>
      <c r="F323" s="185" t="s">
        <v>1303</v>
      </c>
      <c r="H323" s="186">
        <v>26.603000000000002</v>
      </c>
      <c r="I323" s="187"/>
      <c r="L323" s="182"/>
      <c r="M323" s="188"/>
      <c r="N323" s="189"/>
      <c r="O323" s="189"/>
      <c r="P323" s="189"/>
      <c r="Q323" s="189"/>
      <c r="R323" s="189"/>
      <c r="S323" s="189"/>
      <c r="T323" s="190"/>
      <c r="AT323" s="184" t="s">
        <v>440</v>
      </c>
      <c r="AU323" s="184" t="s">
        <v>80</v>
      </c>
      <c r="AV323" s="13" t="s">
        <v>82</v>
      </c>
      <c r="AW323" s="13" t="s">
        <v>29</v>
      </c>
      <c r="AX323" s="13" t="s">
        <v>72</v>
      </c>
      <c r="AY323" s="184" t="s">
        <v>152</v>
      </c>
    </row>
    <row r="324" spans="1:65" s="15" customFormat="1">
      <c r="B324" s="199"/>
      <c r="D324" s="183" t="s">
        <v>440</v>
      </c>
      <c r="E324" s="200" t="s">
        <v>1</v>
      </c>
      <c r="F324" s="201" t="s">
        <v>1238</v>
      </c>
      <c r="H324" s="200" t="s">
        <v>1</v>
      </c>
      <c r="I324" s="202"/>
      <c r="L324" s="199"/>
      <c r="M324" s="203"/>
      <c r="N324" s="204"/>
      <c r="O324" s="204"/>
      <c r="P324" s="204"/>
      <c r="Q324" s="204"/>
      <c r="R324" s="204"/>
      <c r="S324" s="204"/>
      <c r="T324" s="205"/>
      <c r="AT324" s="200" t="s">
        <v>440</v>
      </c>
      <c r="AU324" s="200" t="s">
        <v>80</v>
      </c>
      <c r="AV324" s="15" t="s">
        <v>80</v>
      </c>
      <c r="AW324" s="15" t="s">
        <v>29</v>
      </c>
      <c r="AX324" s="15" t="s">
        <v>72</v>
      </c>
      <c r="AY324" s="200" t="s">
        <v>152</v>
      </c>
    </row>
    <row r="325" spans="1:65" s="13" customFormat="1">
      <c r="B325" s="182"/>
      <c r="D325" s="183" t="s">
        <v>440</v>
      </c>
      <c r="E325" s="184" t="s">
        <v>1</v>
      </c>
      <c r="F325" s="185" t="s">
        <v>1304</v>
      </c>
      <c r="H325" s="186">
        <v>147.84399999999999</v>
      </c>
      <c r="I325" s="187"/>
      <c r="L325" s="182"/>
      <c r="M325" s="188"/>
      <c r="N325" s="189"/>
      <c r="O325" s="189"/>
      <c r="P325" s="189"/>
      <c r="Q325" s="189"/>
      <c r="R325" s="189"/>
      <c r="S325" s="189"/>
      <c r="T325" s="190"/>
      <c r="AT325" s="184" t="s">
        <v>440</v>
      </c>
      <c r="AU325" s="184" t="s">
        <v>80</v>
      </c>
      <c r="AV325" s="13" t="s">
        <v>82</v>
      </c>
      <c r="AW325" s="13" t="s">
        <v>29</v>
      </c>
      <c r="AX325" s="13" t="s">
        <v>72</v>
      </c>
      <c r="AY325" s="184" t="s">
        <v>152</v>
      </c>
    </row>
    <row r="326" spans="1:65" s="15" customFormat="1">
      <c r="B326" s="199"/>
      <c r="D326" s="183" t="s">
        <v>440</v>
      </c>
      <c r="E326" s="200" t="s">
        <v>1</v>
      </c>
      <c r="F326" s="201" t="s">
        <v>1305</v>
      </c>
      <c r="H326" s="200" t="s">
        <v>1</v>
      </c>
      <c r="I326" s="202"/>
      <c r="L326" s="199"/>
      <c r="M326" s="203"/>
      <c r="N326" s="204"/>
      <c r="O326" s="204"/>
      <c r="P326" s="204"/>
      <c r="Q326" s="204"/>
      <c r="R326" s="204"/>
      <c r="S326" s="204"/>
      <c r="T326" s="205"/>
      <c r="AT326" s="200" t="s">
        <v>440</v>
      </c>
      <c r="AU326" s="200" t="s">
        <v>80</v>
      </c>
      <c r="AV326" s="15" t="s">
        <v>80</v>
      </c>
      <c r="AW326" s="15" t="s">
        <v>29</v>
      </c>
      <c r="AX326" s="15" t="s">
        <v>72</v>
      </c>
      <c r="AY326" s="200" t="s">
        <v>152</v>
      </c>
    </row>
    <row r="327" spans="1:65" s="13" customFormat="1">
      <c r="B327" s="182"/>
      <c r="D327" s="183" t="s">
        <v>440</v>
      </c>
      <c r="E327" s="184" t="s">
        <v>1</v>
      </c>
      <c r="F327" s="185" t="s">
        <v>1306</v>
      </c>
      <c r="H327" s="186">
        <v>0.96</v>
      </c>
      <c r="I327" s="187"/>
      <c r="L327" s="182"/>
      <c r="M327" s="188"/>
      <c r="N327" s="189"/>
      <c r="O327" s="189"/>
      <c r="P327" s="189"/>
      <c r="Q327" s="189"/>
      <c r="R327" s="189"/>
      <c r="S327" s="189"/>
      <c r="T327" s="190"/>
      <c r="AT327" s="184" t="s">
        <v>440</v>
      </c>
      <c r="AU327" s="184" t="s">
        <v>80</v>
      </c>
      <c r="AV327" s="13" t="s">
        <v>82</v>
      </c>
      <c r="AW327" s="13" t="s">
        <v>29</v>
      </c>
      <c r="AX327" s="13" t="s">
        <v>72</v>
      </c>
      <c r="AY327" s="184" t="s">
        <v>152</v>
      </c>
    </row>
    <row r="328" spans="1:65" s="14" customFormat="1">
      <c r="B328" s="191"/>
      <c r="D328" s="183" t="s">
        <v>440</v>
      </c>
      <c r="E328" s="192" t="s">
        <v>1</v>
      </c>
      <c r="F328" s="193" t="s">
        <v>448</v>
      </c>
      <c r="H328" s="194">
        <v>249.001</v>
      </c>
      <c r="I328" s="195"/>
      <c r="L328" s="191"/>
      <c r="M328" s="196"/>
      <c r="N328" s="197"/>
      <c r="O328" s="197"/>
      <c r="P328" s="197"/>
      <c r="Q328" s="197"/>
      <c r="R328" s="197"/>
      <c r="S328" s="197"/>
      <c r="T328" s="198"/>
      <c r="AT328" s="192" t="s">
        <v>440</v>
      </c>
      <c r="AU328" s="192" t="s">
        <v>80</v>
      </c>
      <c r="AV328" s="14" t="s">
        <v>159</v>
      </c>
      <c r="AW328" s="14" t="s">
        <v>29</v>
      </c>
      <c r="AX328" s="14" t="s">
        <v>80</v>
      </c>
      <c r="AY328" s="192" t="s">
        <v>152</v>
      </c>
    </row>
    <row r="329" spans="1:65" s="2" customFormat="1" ht="49.15" customHeight="1">
      <c r="A329" s="34"/>
      <c r="B329" s="151"/>
      <c r="C329" s="152" t="s">
        <v>312</v>
      </c>
      <c r="D329" s="152" t="s">
        <v>155</v>
      </c>
      <c r="E329" s="153" t="s">
        <v>1318</v>
      </c>
      <c r="F329" s="154" t="s">
        <v>1319</v>
      </c>
      <c r="G329" s="155" t="s">
        <v>424</v>
      </c>
      <c r="H329" s="156">
        <v>47.542000000000002</v>
      </c>
      <c r="I329" s="157"/>
      <c r="J329" s="158">
        <f>ROUND(I329*H329,2)</f>
        <v>0</v>
      </c>
      <c r="K329" s="159"/>
      <c r="L329" s="35"/>
      <c r="M329" s="160" t="s">
        <v>1</v>
      </c>
      <c r="N329" s="161" t="s">
        <v>37</v>
      </c>
      <c r="O329" s="60"/>
      <c r="P329" s="162">
        <f>O329*H329</f>
        <v>0</v>
      </c>
      <c r="Q329" s="162">
        <v>0</v>
      </c>
      <c r="R329" s="162">
        <f>Q329*H329</f>
        <v>0</v>
      </c>
      <c r="S329" s="162">
        <v>0</v>
      </c>
      <c r="T329" s="163">
        <f>S329*H329</f>
        <v>0</v>
      </c>
      <c r="U329" s="34"/>
      <c r="V329" s="34"/>
      <c r="W329" s="34"/>
      <c r="X329" s="34"/>
      <c r="Y329" s="34"/>
      <c r="Z329" s="34"/>
      <c r="AA329" s="34"/>
      <c r="AB329" s="34"/>
      <c r="AC329" s="34"/>
      <c r="AD329" s="34"/>
      <c r="AE329" s="34"/>
      <c r="AR329" s="164" t="s">
        <v>755</v>
      </c>
      <c r="AT329" s="164" t="s">
        <v>155</v>
      </c>
      <c r="AU329" s="164" t="s">
        <v>80</v>
      </c>
      <c r="AY329" s="19" t="s">
        <v>152</v>
      </c>
      <c r="BE329" s="165">
        <f>IF(N329="základní",J329,0)</f>
        <v>0</v>
      </c>
      <c r="BF329" s="165">
        <f>IF(N329="snížená",J329,0)</f>
        <v>0</v>
      </c>
      <c r="BG329" s="165">
        <f>IF(N329="zákl. přenesená",J329,0)</f>
        <v>0</v>
      </c>
      <c r="BH329" s="165">
        <f>IF(N329="sníž. přenesená",J329,0)</f>
        <v>0</v>
      </c>
      <c r="BI329" s="165">
        <f>IF(N329="nulová",J329,0)</f>
        <v>0</v>
      </c>
      <c r="BJ329" s="19" t="s">
        <v>80</v>
      </c>
      <c r="BK329" s="165">
        <f>ROUND(I329*H329,2)</f>
        <v>0</v>
      </c>
      <c r="BL329" s="19" t="s">
        <v>755</v>
      </c>
      <c r="BM329" s="164" t="s">
        <v>588</v>
      </c>
    </row>
    <row r="330" spans="1:65" s="15" customFormat="1">
      <c r="B330" s="199"/>
      <c r="D330" s="183" t="s">
        <v>440</v>
      </c>
      <c r="E330" s="200" t="s">
        <v>1</v>
      </c>
      <c r="F330" s="201" t="s">
        <v>1307</v>
      </c>
      <c r="H330" s="200" t="s">
        <v>1</v>
      </c>
      <c r="I330" s="202"/>
      <c r="L330" s="199"/>
      <c r="M330" s="203"/>
      <c r="N330" s="204"/>
      <c r="O330" s="204"/>
      <c r="P330" s="204"/>
      <c r="Q330" s="204"/>
      <c r="R330" s="204"/>
      <c r="S330" s="204"/>
      <c r="T330" s="205"/>
      <c r="AT330" s="200" t="s">
        <v>440</v>
      </c>
      <c r="AU330" s="200" t="s">
        <v>80</v>
      </c>
      <c r="AV330" s="15" t="s">
        <v>80</v>
      </c>
      <c r="AW330" s="15" t="s">
        <v>29</v>
      </c>
      <c r="AX330" s="15" t="s">
        <v>72</v>
      </c>
      <c r="AY330" s="200" t="s">
        <v>152</v>
      </c>
    </row>
    <row r="331" spans="1:65" s="13" customFormat="1">
      <c r="B331" s="182"/>
      <c r="D331" s="183" t="s">
        <v>440</v>
      </c>
      <c r="E331" s="184" t="s">
        <v>1</v>
      </c>
      <c r="F331" s="185" t="s">
        <v>1301</v>
      </c>
      <c r="H331" s="186">
        <v>47.542000000000002</v>
      </c>
      <c r="I331" s="187"/>
      <c r="L331" s="182"/>
      <c r="M331" s="188"/>
      <c r="N331" s="189"/>
      <c r="O331" s="189"/>
      <c r="P331" s="189"/>
      <c r="Q331" s="189"/>
      <c r="R331" s="189"/>
      <c r="S331" s="189"/>
      <c r="T331" s="190"/>
      <c r="AT331" s="184" t="s">
        <v>440</v>
      </c>
      <c r="AU331" s="184" t="s">
        <v>80</v>
      </c>
      <c r="AV331" s="13" t="s">
        <v>82</v>
      </c>
      <c r="AW331" s="13" t="s">
        <v>29</v>
      </c>
      <c r="AX331" s="13" t="s">
        <v>72</v>
      </c>
      <c r="AY331" s="184" t="s">
        <v>152</v>
      </c>
    </row>
    <row r="332" spans="1:65" s="14" customFormat="1">
      <c r="B332" s="191"/>
      <c r="D332" s="183" t="s">
        <v>440</v>
      </c>
      <c r="E332" s="192" t="s">
        <v>1</v>
      </c>
      <c r="F332" s="193" t="s">
        <v>448</v>
      </c>
      <c r="H332" s="194">
        <v>47.542000000000002</v>
      </c>
      <c r="I332" s="195"/>
      <c r="L332" s="191"/>
      <c r="M332" s="214"/>
      <c r="N332" s="215"/>
      <c r="O332" s="215"/>
      <c r="P332" s="215"/>
      <c r="Q332" s="215"/>
      <c r="R332" s="215"/>
      <c r="S332" s="215"/>
      <c r="T332" s="216"/>
      <c r="AT332" s="192" t="s">
        <v>440</v>
      </c>
      <c r="AU332" s="192" t="s">
        <v>80</v>
      </c>
      <c r="AV332" s="14" t="s">
        <v>159</v>
      </c>
      <c r="AW332" s="14" t="s">
        <v>29</v>
      </c>
      <c r="AX332" s="14" t="s">
        <v>80</v>
      </c>
      <c r="AY332" s="192" t="s">
        <v>152</v>
      </c>
    </row>
    <row r="333" spans="1:65" s="2" customFormat="1" ht="6.95" customHeight="1">
      <c r="A333" s="34"/>
      <c r="B333" s="49"/>
      <c r="C333" s="50"/>
      <c r="D333" s="50"/>
      <c r="E333" s="50"/>
      <c r="F333" s="50"/>
      <c r="G333" s="50"/>
      <c r="H333" s="50"/>
      <c r="I333" s="50"/>
      <c r="J333" s="50"/>
      <c r="K333" s="50"/>
      <c r="L333" s="35"/>
      <c r="M333" s="34"/>
      <c r="O333" s="34"/>
      <c r="P333" s="34"/>
      <c r="Q333" s="34"/>
      <c r="R333" s="34"/>
      <c r="S333" s="34"/>
      <c r="T333" s="34"/>
      <c r="U333" s="34"/>
      <c r="V333" s="34"/>
      <c r="W333" s="34"/>
      <c r="X333" s="34"/>
      <c r="Y333" s="34"/>
      <c r="Z333" s="34"/>
      <c r="AA333" s="34"/>
      <c r="AB333" s="34"/>
      <c r="AC333" s="34"/>
      <c r="AD333" s="34"/>
      <c r="AE333" s="34"/>
    </row>
  </sheetData>
  <autoFilter ref="C119:K332" xr:uid="{00000000-0009-0000-0000-000005000000}"/>
  <mergeCells count="9">
    <mergeCell ref="E87:H87"/>
    <mergeCell ref="E110:H110"/>
    <mergeCell ref="E112:H112"/>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2:BM133"/>
  <sheetViews>
    <sheetView showGridLines="0" workbookViewId="0">
      <selection activeCell="H129" sqref="H129"/>
    </sheetView>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4" style="1" customWidth="1"/>
    <col min="9" max="9" width="15.83203125" style="1" customWidth="1"/>
    <col min="10" max="10" width="22.33203125" style="1" customWidth="1"/>
    <col min="11" max="11" width="22.33203125" style="1" hidden="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55" t="s">
        <v>5</v>
      </c>
      <c r="M2" s="256"/>
      <c r="N2" s="256"/>
      <c r="O2" s="256"/>
      <c r="P2" s="256"/>
      <c r="Q2" s="256"/>
      <c r="R2" s="256"/>
      <c r="S2" s="256"/>
      <c r="T2" s="256"/>
      <c r="U2" s="256"/>
      <c r="V2" s="256"/>
      <c r="AT2" s="19" t="s">
        <v>97</v>
      </c>
    </row>
    <row r="3" spans="1:46" s="1" customFormat="1" ht="6.95" customHeight="1">
      <c r="B3" s="20"/>
      <c r="C3" s="21"/>
      <c r="D3" s="21"/>
      <c r="E3" s="21"/>
      <c r="F3" s="21"/>
      <c r="G3" s="21"/>
      <c r="H3" s="21"/>
      <c r="I3" s="21"/>
      <c r="J3" s="21"/>
      <c r="K3" s="21"/>
      <c r="L3" s="22"/>
      <c r="AT3" s="19" t="s">
        <v>82</v>
      </c>
    </row>
    <row r="4" spans="1:46" s="1" customFormat="1" ht="24.95" customHeight="1">
      <c r="B4" s="22"/>
      <c r="D4" s="23" t="s">
        <v>126</v>
      </c>
      <c r="L4" s="22"/>
      <c r="M4" s="100" t="s">
        <v>10</v>
      </c>
      <c r="AT4" s="19" t="s">
        <v>3</v>
      </c>
    </row>
    <row r="5" spans="1:46" s="1" customFormat="1" ht="6.95" customHeight="1">
      <c r="B5" s="22"/>
      <c r="L5" s="22"/>
    </row>
    <row r="6" spans="1:46" s="1" customFormat="1" ht="12" customHeight="1">
      <c r="B6" s="22"/>
      <c r="D6" s="29" t="s">
        <v>16</v>
      </c>
      <c r="L6" s="22"/>
    </row>
    <row r="7" spans="1:46" s="1" customFormat="1" ht="16.5" customHeight="1">
      <c r="B7" s="22"/>
      <c r="E7" s="289" t="str">
        <f>'Rekapitulace stavby'!K6</f>
        <v>Oprava kolejí výhybek a nástupišť v žst. Strážnice</v>
      </c>
      <c r="F7" s="290"/>
      <c r="G7" s="290"/>
      <c r="H7" s="290"/>
      <c r="L7" s="22"/>
    </row>
    <row r="8" spans="1:46" s="2" customFormat="1" ht="12" customHeight="1">
      <c r="A8" s="34"/>
      <c r="B8" s="35"/>
      <c r="C8" s="34"/>
      <c r="D8" s="29" t="s">
        <v>127</v>
      </c>
      <c r="E8" s="34"/>
      <c r="F8" s="34"/>
      <c r="G8" s="34"/>
      <c r="H8" s="34"/>
      <c r="I8" s="34"/>
      <c r="J8" s="34"/>
      <c r="K8" s="34"/>
      <c r="L8" s="44"/>
      <c r="S8" s="34"/>
      <c r="T8" s="34"/>
      <c r="U8" s="34"/>
      <c r="V8" s="34"/>
      <c r="W8" s="34"/>
      <c r="X8" s="34"/>
      <c r="Y8" s="34"/>
      <c r="Z8" s="34"/>
      <c r="AA8" s="34"/>
      <c r="AB8" s="34"/>
      <c r="AC8" s="34"/>
      <c r="AD8" s="34"/>
      <c r="AE8" s="34"/>
    </row>
    <row r="9" spans="1:46" s="2" customFormat="1" ht="16.5" customHeight="1">
      <c r="A9" s="34"/>
      <c r="B9" s="35"/>
      <c r="C9" s="34"/>
      <c r="D9" s="34"/>
      <c r="E9" s="285" t="s">
        <v>1320</v>
      </c>
      <c r="F9" s="288"/>
      <c r="G9" s="288"/>
      <c r="H9" s="288"/>
      <c r="I9" s="34"/>
      <c r="J9" s="34"/>
      <c r="K9" s="34"/>
      <c r="L9" s="44"/>
      <c r="S9" s="34"/>
      <c r="T9" s="34"/>
      <c r="U9" s="34"/>
      <c r="V9" s="34"/>
      <c r="W9" s="34"/>
      <c r="X9" s="34"/>
      <c r="Y9" s="34"/>
      <c r="Z9" s="34"/>
      <c r="AA9" s="34"/>
      <c r="AB9" s="34"/>
      <c r="AC9" s="34"/>
      <c r="AD9" s="34"/>
      <c r="AE9" s="34"/>
    </row>
    <row r="10" spans="1:46" s="2" customFormat="1">
      <c r="A10" s="34"/>
      <c r="B10" s="35"/>
      <c r="C10" s="34"/>
      <c r="D10" s="34"/>
      <c r="E10" s="34"/>
      <c r="F10" s="34"/>
      <c r="G10" s="34"/>
      <c r="H10" s="34"/>
      <c r="I10" s="34"/>
      <c r="J10" s="34"/>
      <c r="K10" s="34"/>
      <c r="L10" s="44"/>
      <c r="S10" s="34"/>
      <c r="T10" s="34"/>
      <c r="U10" s="34"/>
      <c r="V10" s="34"/>
      <c r="W10" s="34"/>
      <c r="X10" s="34"/>
      <c r="Y10" s="34"/>
      <c r="Z10" s="34"/>
      <c r="AA10" s="34"/>
      <c r="AB10" s="34"/>
      <c r="AC10" s="34"/>
      <c r="AD10" s="34"/>
      <c r="AE10" s="34"/>
    </row>
    <row r="11" spans="1:46" s="2" customFormat="1" ht="12" customHeight="1">
      <c r="A11" s="34"/>
      <c r="B11" s="35"/>
      <c r="C11" s="34"/>
      <c r="D11" s="29" t="s">
        <v>18</v>
      </c>
      <c r="E11" s="34"/>
      <c r="F11" s="27" t="s">
        <v>1</v>
      </c>
      <c r="G11" s="34"/>
      <c r="H11" s="34"/>
      <c r="I11" s="29" t="s">
        <v>19</v>
      </c>
      <c r="J11" s="27" t="s">
        <v>1</v>
      </c>
      <c r="K11" s="34"/>
      <c r="L11" s="44"/>
      <c r="S11" s="34"/>
      <c r="T11" s="34"/>
      <c r="U11" s="34"/>
      <c r="V11" s="34"/>
      <c r="W11" s="34"/>
      <c r="X11" s="34"/>
      <c r="Y11" s="34"/>
      <c r="Z11" s="34"/>
      <c r="AA11" s="34"/>
      <c r="AB11" s="34"/>
      <c r="AC11" s="34"/>
      <c r="AD11" s="34"/>
      <c r="AE11" s="34"/>
    </row>
    <row r="12" spans="1:46" s="2" customFormat="1" ht="12" customHeight="1">
      <c r="A12" s="34"/>
      <c r="B12" s="35"/>
      <c r="C12" s="34"/>
      <c r="D12" s="29" t="s">
        <v>20</v>
      </c>
      <c r="E12" s="34"/>
      <c r="F12" s="27" t="s">
        <v>21</v>
      </c>
      <c r="G12" s="34"/>
      <c r="H12" s="34"/>
      <c r="I12" s="29" t="s">
        <v>22</v>
      </c>
      <c r="J12" s="57">
        <f>'Rekapitulace stavby'!AN8</f>
        <v>45072</v>
      </c>
      <c r="K12" s="34"/>
      <c r="L12" s="44"/>
      <c r="S12" s="34"/>
      <c r="T12" s="34"/>
      <c r="U12" s="34"/>
      <c r="V12" s="34"/>
      <c r="W12" s="34"/>
      <c r="X12" s="34"/>
      <c r="Y12" s="34"/>
      <c r="Z12" s="34"/>
      <c r="AA12" s="34"/>
      <c r="AB12" s="34"/>
      <c r="AC12" s="34"/>
      <c r="AD12" s="34"/>
      <c r="AE12" s="34"/>
    </row>
    <row r="13" spans="1:46" s="2" customFormat="1" ht="10.9" customHeight="1">
      <c r="A13" s="34"/>
      <c r="B13" s="35"/>
      <c r="C13" s="34"/>
      <c r="D13" s="34"/>
      <c r="E13" s="34"/>
      <c r="F13" s="34"/>
      <c r="G13" s="34"/>
      <c r="H13" s="34"/>
      <c r="I13" s="34"/>
      <c r="J13" s="34"/>
      <c r="K13" s="34"/>
      <c r="L13" s="44"/>
      <c r="S13" s="34"/>
      <c r="T13" s="34"/>
      <c r="U13" s="34"/>
      <c r="V13" s="34"/>
      <c r="W13" s="34"/>
      <c r="X13" s="34"/>
      <c r="Y13" s="34"/>
      <c r="Z13" s="34"/>
      <c r="AA13" s="34"/>
      <c r="AB13" s="34"/>
      <c r="AC13" s="34"/>
      <c r="AD13" s="34"/>
      <c r="AE13" s="34"/>
    </row>
    <row r="14" spans="1:46" s="2" customFormat="1" ht="12" customHeight="1">
      <c r="A14" s="34"/>
      <c r="B14" s="35"/>
      <c r="C14" s="34"/>
      <c r="D14" s="29" t="s">
        <v>23</v>
      </c>
      <c r="E14" s="34"/>
      <c r="F14" s="34"/>
      <c r="G14" s="34"/>
      <c r="H14" s="34"/>
      <c r="I14" s="29" t="s">
        <v>24</v>
      </c>
      <c r="J14" s="27" t="str">
        <f>IF('Rekapitulace stavby'!AN10="","",'Rekapitulace stavby'!AN10)</f>
        <v/>
      </c>
      <c r="K14" s="34"/>
      <c r="L14" s="44"/>
      <c r="S14" s="34"/>
      <c r="T14" s="34"/>
      <c r="U14" s="34"/>
      <c r="V14" s="34"/>
      <c r="W14" s="34"/>
      <c r="X14" s="34"/>
      <c r="Y14" s="34"/>
      <c r="Z14" s="34"/>
      <c r="AA14" s="34"/>
      <c r="AB14" s="34"/>
      <c r="AC14" s="34"/>
      <c r="AD14" s="34"/>
      <c r="AE14" s="34"/>
    </row>
    <row r="15" spans="1:46" s="2" customFormat="1" ht="18" customHeight="1">
      <c r="A15" s="34"/>
      <c r="B15" s="35"/>
      <c r="C15" s="34"/>
      <c r="D15" s="34"/>
      <c r="E15" s="27" t="str">
        <f>IF('Rekapitulace stavby'!E11="","",'Rekapitulace stavby'!E11)</f>
        <v xml:space="preserve"> </v>
      </c>
      <c r="F15" s="34"/>
      <c r="G15" s="34"/>
      <c r="H15" s="34"/>
      <c r="I15" s="29" t="s">
        <v>25</v>
      </c>
      <c r="J15" s="27" t="str">
        <f>IF('Rekapitulace stavby'!AN11="","",'Rekapitulace stavby'!AN11)</f>
        <v/>
      </c>
      <c r="K15" s="34"/>
      <c r="L15" s="44"/>
      <c r="S15" s="34"/>
      <c r="T15" s="34"/>
      <c r="U15" s="34"/>
      <c r="V15" s="34"/>
      <c r="W15" s="34"/>
      <c r="X15" s="34"/>
      <c r="Y15" s="34"/>
      <c r="Z15" s="34"/>
      <c r="AA15" s="34"/>
      <c r="AB15" s="34"/>
      <c r="AC15" s="34"/>
      <c r="AD15" s="34"/>
      <c r="AE15" s="34"/>
    </row>
    <row r="16" spans="1:46" s="2" customFormat="1" ht="6.95" customHeight="1">
      <c r="A16" s="34"/>
      <c r="B16" s="35"/>
      <c r="C16" s="34"/>
      <c r="D16" s="34"/>
      <c r="E16" s="34"/>
      <c r="F16" s="34"/>
      <c r="G16" s="34"/>
      <c r="H16" s="34"/>
      <c r="I16" s="34"/>
      <c r="J16" s="34"/>
      <c r="K16" s="34"/>
      <c r="L16" s="44"/>
      <c r="S16" s="34"/>
      <c r="T16" s="34"/>
      <c r="U16" s="34"/>
      <c r="V16" s="34"/>
      <c r="W16" s="34"/>
      <c r="X16" s="34"/>
      <c r="Y16" s="34"/>
      <c r="Z16" s="34"/>
      <c r="AA16" s="34"/>
      <c r="AB16" s="34"/>
      <c r="AC16" s="34"/>
      <c r="AD16" s="34"/>
      <c r="AE16" s="34"/>
    </row>
    <row r="17" spans="1:31" s="2" customFormat="1" ht="12" customHeight="1">
      <c r="A17" s="34"/>
      <c r="B17" s="35"/>
      <c r="C17" s="34"/>
      <c r="D17" s="29" t="s">
        <v>26</v>
      </c>
      <c r="E17" s="34"/>
      <c r="F17" s="34"/>
      <c r="G17" s="34"/>
      <c r="H17" s="34"/>
      <c r="I17" s="29" t="s">
        <v>24</v>
      </c>
      <c r="J17" s="30" t="str">
        <f>'Rekapitulace stavby'!AN13</f>
        <v>Vyplň údaj</v>
      </c>
      <c r="K17" s="34"/>
      <c r="L17" s="44"/>
      <c r="S17" s="34"/>
      <c r="T17" s="34"/>
      <c r="U17" s="34"/>
      <c r="V17" s="34"/>
      <c r="W17" s="34"/>
      <c r="X17" s="34"/>
      <c r="Y17" s="34"/>
      <c r="Z17" s="34"/>
      <c r="AA17" s="34"/>
      <c r="AB17" s="34"/>
      <c r="AC17" s="34"/>
      <c r="AD17" s="34"/>
      <c r="AE17" s="34"/>
    </row>
    <row r="18" spans="1:31" s="2" customFormat="1" ht="18" customHeight="1">
      <c r="A18" s="34"/>
      <c r="B18" s="35"/>
      <c r="C18" s="34"/>
      <c r="D18" s="34"/>
      <c r="E18" s="291" t="str">
        <f>'Rekapitulace stavby'!E14</f>
        <v>Vyplň údaj</v>
      </c>
      <c r="F18" s="277"/>
      <c r="G18" s="277"/>
      <c r="H18" s="277"/>
      <c r="I18" s="29" t="s">
        <v>25</v>
      </c>
      <c r="J18" s="30" t="str">
        <f>'Rekapitulace stavby'!AN14</f>
        <v>Vyplň údaj</v>
      </c>
      <c r="K18" s="34"/>
      <c r="L18" s="44"/>
      <c r="S18" s="34"/>
      <c r="T18" s="34"/>
      <c r="U18" s="34"/>
      <c r="V18" s="34"/>
      <c r="W18" s="34"/>
      <c r="X18" s="34"/>
      <c r="Y18" s="34"/>
      <c r="Z18" s="34"/>
      <c r="AA18" s="34"/>
      <c r="AB18" s="34"/>
      <c r="AC18" s="34"/>
      <c r="AD18" s="34"/>
      <c r="AE18" s="34"/>
    </row>
    <row r="19" spans="1:31" s="2" customFormat="1" ht="6.95" customHeight="1">
      <c r="A19" s="34"/>
      <c r="B19" s="35"/>
      <c r="C19" s="34"/>
      <c r="D19" s="34"/>
      <c r="E19" s="34"/>
      <c r="F19" s="34"/>
      <c r="G19" s="34"/>
      <c r="H19" s="34"/>
      <c r="I19" s="34"/>
      <c r="J19" s="34"/>
      <c r="K19" s="34"/>
      <c r="L19" s="44"/>
      <c r="S19" s="34"/>
      <c r="T19" s="34"/>
      <c r="U19" s="34"/>
      <c r="V19" s="34"/>
      <c r="W19" s="34"/>
      <c r="X19" s="34"/>
      <c r="Y19" s="34"/>
      <c r="Z19" s="34"/>
      <c r="AA19" s="34"/>
      <c r="AB19" s="34"/>
      <c r="AC19" s="34"/>
      <c r="AD19" s="34"/>
      <c r="AE19" s="34"/>
    </row>
    <row r="20" spans="1:31" s="2" customFormat="1" ht="12" customHeight="1">
      <c r="A20" s="34"/>
      <c r="B20" s="35"/>
      <c r="C20" s="34"/>
      <c r="D20" s="29" t="s">
        <v>28</v>
      </c>
      <c r="E20" s="34"/>
      <c r="F20" s="34"/>
      <c r="G20" s="34"/>
      <c r="H20" s="34"/>
      <c r="I20" s="29" t="s">
        <v>24</v>
      </c>
      <c r="J20" s="27" t="str">
        <f>IF('Rekapitulace stavby'!AN16="","",'Rekapitulace stavby'!AN16)</f>
        <v/>
      </c>
      <c r="K20" s="34"/>
      <c r="L20" s="44"/>
      <c r="S20" s="34"/>
      <c r="T20" s="34"/>
      <c r="U20" s="34"/>
      <c r="V20" s="34"/>
      <c r="W20" s="34"/>
      <c r="X20" s="34"/>
      <c r="Y20" s="34"/>
      <c r="Z20" s="34"/>
      <c r="AA20" s="34"/>
      <c r="AB20" s="34"/>
      <c r="AC20" s="34"/>
      <c r="AD20" s="34"/>
      <c r="AE20" s="34"/>
    </row>
    <row r="21" spans="1:31" s="2" customFormat="1" ht="18" customHeight="1">
      <c r="A21" s="34"/>
      <c r="B21" s="35"/>
      <c r="C21" s="34"/>
      <c r="D21" s="34"/>
      <c r="E21" s="27" t="str">
        <f>IF('Rekapitulace stavby'!E17="","",'Rekapitulace stavby'!E17)</f>
        <v xml:space="preserve"> </v>
      </c>
      <c r="F21" s="34"/>
      <c r="G21" s="34"/>
      <c r="H21" s="34"/>
      <c r="I21" s="29" t="s">
        <v>25</v>
      </c>
      <c r="J21" s="27" t="str">
        <f>IF('Rekapitulace stavby'!AN17="","",'Rekapitulace stavby'!AN17)</f>
        <v/>
      </c>
      <c r="K21" s="34"/>
      <c r="L21" s="44"/>
      <c r="S21" s="34"/>
      <c r="T21" s="34"/>
      <c r="U21" s="34"/>
      <c r="V21" s="34"/>
      <c r="W21" s="34"/>
      <c r="X21" s="34"/>
      <c r="Y21" s="34"/>
      <c r="Z21" s="34"/>
      <c r="AA21" s="34"/>
      <c r="AB21" s="34"/>
      <c r="AC21" s="34"/>
      <c r="AD21" s="34"/>
      <c r="AE21" s="34"/>
    </row>
    <row r="22" spans="1:31" s="2" customFormat="1" ht="6.95" customHeight="1">
      <c r="A22" s="34"/>
      <c r="B22" s="35"/>
      <c r="C22" s="34"/>
      <c r="D22" s="34"/>
      <c r="E22" s="34"/>
      <c r="F22" s="34"/>
      <c r="G22" s="34"/>
      <c r="H22" s="34"/>
      <c r="I22" s="34"/>
      <c r="J22" s="34"/>
      <c r="K22" s="34"/>
      <c r="L22" s="44"/>
      <c r="S22" s="34"/>
      <c r="T22" s="34"/>
      <c r="U22" s="34"/>
      <c r="V22" s="34"/>
      <c r="W22" s="34"/>
      <c r="X22" s="34"/>
      <c r="Y22" s="34"/>
      <c r="Z22" s="34"/>
      <c r="AA22" s="34"/>
      <c r="AB22" s="34"/>
      <c r="AC22" s="34"/>
      <c r="AD22" s="34"/>
      <c r="AE22" s="34"/>
    </row>
    <row r="23" spans="1:31" s="2" customFormat="1" ht="12" customHeight="1">
      <c r="A23" s="34"/>
      <c r="B23" s="35"/>
      <c r="C23" s="34"/>
      <c r="D23" s="29" t="s">
        <v>30</v>
      </c>
      <c r="E23" s="34"/>
      <c r="F23" s="34"/>
      <c r="G23" s="34"/>
      <c r="H23" s="34"/>
      <c r="I23" s="29" t="s">
        <v>24</v>
      </c>
      <c r="J23" s="27" t="str">
        <f>IF('Rekapitulace stavby'!AN19="","",'Rekapitulace stavby'!AN19)</f>
        <v/>
      </c>
      <c r="K23" s="34"/>
      <c r="L23" s="44"/>
      <c r="S23" s="34"/>
      <c r="T23" s="34"/>
      <c r="U23" s="34"/>
      <c r="V23" s="34"/>
      <c r="W23" s="34"/>
      <c r="X23" s="34"/>
      <c r="Y23" s="34"/>
      <c r="Z23" s="34"/>
      <c r="AA23" s="34"/>
      <c r="AB23" s="34"/>
      <c r="AC23" s="34"/>
      <c r="AD23" s="34"/>
      <c r="AE23" s="34"/>
    </row>
    <row r="24" spans="1:31" s="2" customFormat="1" ht="18" customHeight="1">
      <c r="A24" s="34"/>
      <c r="B24" s="35"/>
      <c r="C24" s="34"/>
      <c r="D24" s="34"/>
      <c r="E24" s="27" t="str">
        <f>IF('Rekapitulace stavby'!E20="","",'Rekapitulace stavby'!E20)</f>
        <v xml:space="preserve"> </v>
      </c>
      <c r="F24" s="34"/>
      <c r="G24" s="34"/>
      <c r="H24" s="34"/>
      <c r="I24" s="29" t="s">
        <v>25</v>
      </c>
      <c r="J24" s="27" t="str">
        <f>IF('Rekapitulace stavby'!AN20="","",'Rekapitulace stavby'!AN20)</f>
        <v/>
      </c>
      <c r="K24" s="34"/>
      <c r="L24" s="44"/>
      <c r="S24" s="34"/>
      <c r="T24" s="34"/>
      <c r="U24" s="34"/>
      <c r="V24" s="34"/>
      <c r="W24" s="34"/>
      <c r="X24" s="34"/>
      <c r="Y24" s="34"/>
      <c r="Z24" s="34"/>
      <c r="AA24" s="34"/>
      <c r="AB24" s="34"/>
      <c r="AC24" s="34"/>
      <c r="AD24" s="34"/>
      <c r="AE24" s="34"/>
    </row>
    <row r="25" spans="1:31" s="2" customFormat="1" ht="6.95" customHeight="1">
      <c r="A25" s="34"/>
      <c r="B25" s="35"/>
      <c r="C25" s="34"/>
      <c r="D25" s="34"/>
      <c r="E25" s="34"/>
      <c r="F25" s="34"/>
      <c r="G25" s="34"/>
      <c r="H25" s="34"/>
      <c r="I25" s="34"/>
      <c r="J25" s="34"/>
      <c r="K25" s="34"/>
      <c r="L25" s="44"/>
      <c r="S25" s="34"/>
      <c r="T25" s="34"/>
      <c r="U25" s="34"/>
      <c r="V25" s="34"/>
      <c r="W25" s="34"/>
      <c r="X25" s="34"/>
      <c r="Y25" s="34"/>
      <c r="Z25" s="34"/>
      <c r="AA25" s="34"/>
      <c r="AB25" s="34"/>
      <c r="AC25" s="34"/>
      <c r="AD25" s="34"/>
      <c r="AE25" s="34"/>
    </row>
    <row r="26" spans="1:31" s="2" customFormat="1" ht="12" customHeight="1">
      <c r="A26" s="34"/>
      <c r="B26" s="35"/>
      <c r="C26" s="34"/>
      <c r="D26" s="29" t="s">
        <v>31</v>
      </c>
      <c r="E26" s="34"/>
      <c r="F26" s="34"/>
      <c r="G26" s="34"/>
      <c r="H26" s="34"/>
      <c r="I26" s="34"/>
      <c r="J26" s="34"/>
      <c r="K26" s="34"/>
      <c r="L26" s="44"/>
      <c r="S26" s="34"/>
      <c r="T26" s="34"/>
      <c r="U26" s="34"/>
      <c r="V26" s="34"/>
      <c r="W26" s="34"/>
      <c r="X26" s="34"/>
      <c r="Y26" s="34"/>
      <c r="Z26" s="34"/>
      <c r="AA26" s="34"/>
      <c r="AB26" s="34"/>
      <c r="AC26" s="34"/>
      <c r="AD26" s="34"/>
      <c r="AE26" s="34"/>
    </row>
    <row r="27" spans="1:31" s="8" customFormat="1" ht="16.5" customHeight="1">
      <c r="A27" s="101"/>
      <c r="B27" s="102"/>
      <c r="C27" s="101"/>
      <c r="D27" s="101"/>
      <c r="E27" s="281" t="s">
        <v>1</v>
      </c>
      <c r="F27" s="281"/>
      <c r="G27" s="281"/>
      <c r="H27" s="281"/>
      <c r="I27" s="101"/>
      <c r="J27" s="101"/>
      <c r="K27" s="101"/>
      <c r="L27" s="103"/>
      <c r="S27" s="101"/>
      <c r="T27" s="101"/>
      <c r="U27" s="101"/>
      <c r="V27" s="101"/>
      <c r="W27" s="101"/>
      <c r="X27" s="101"/>
      <c r="Y27" s="101"/>
      <c r="Z27" s="101"/>
      <c r="AA27" s="101"/>
      <c r="AB27" s="101"/>
      <c r="AC27" s="101"/>
      <c r="AD27" s="101"/>
      <c r="AE27" s="101"/>
    </row>
    <row r="28" spans="1:31" s="2" customFormat="1" ht="6.95" customHeight="1">
      <c r="A28" s="34"/>
      <c r="B28" s="35"/>
      <c r="C28" s="34"/>
      <c r="D28" s="34"/>
      <c r="E28" s="34"/>
      <c r="F28" s="34"/>
      <c r="G28" s="34"/>
      <c r="H28" s="34"/>
      <c r="I28" s="34"/>
      <c r="J28" s="34"/>
      <c r="K28" s="34"/>
      <c r="L28" s="44"/>
      <c r="S28" s="34"/>
      <c r="T28" s="34"/>
      <c r="U28" s="34"/>
      <c r="V28" s="34"/>
      <c r="W28" s="34"/>
      <c r="X28" s="34"/>
      <c r="Y28" s="34"/>
      <c r="Z28" s="34"/>
      <c r="AA28" s="34"/>
      <c r="AB28" s="34"/>
      <c r="AC28" s="34"/>
      <c r="AD28" s="34"/>
      <c r="AE28" s="34"/>
    </row>
    <row r="29" spans="1:31" s="2" customFormat="1" ht="6.95" customHeight="1">
      <c r="A29" s="34"/>
      <c r="B29" s="35"/>
      <c r="C29" s="34"/>
      <c r="D29" s="68"/>
      <c r="E29" s="68"/>
      <c r="F29" s="68"/>
      <c r="G29" s="68"/>
      <c r="H29" s="68"/>
      <c r="I29" s="68"/>
      <c r="J29" s="68"/>
      <c r="K29" s="68"/>
      <c r="L29" s="44"/>
      <c r="S29" s="34"/>
      <c r="T29" s="34"/>
      <c r="U29" s="34"/>
      <c r="V29" s="34"/>
      <c r="W29" s="34"/>
      <c r="X29" s="34"/>
      <c r="Y29" s="34"/>
      <c r="Z29" s="34"/>
      <c r="AA29" s="34"/>
      <c r="AB29" s="34"/>
      <c r="AC29" s="34"/>
      <c r="AD29" s="34"/>
      <c r="AE29" s="34"/>
    </row>
    <row r="30" spans="1:31" s="2" customFormat="1" ht="25.35" customHeight="1">
      <c r="A30" s="34"/>
      <c r="B30" s="35"/>
      <c r="C30" s="34"/>
      <c r="D30" s="104" t="s">
        <v>32</v>
      </c>
      <c r="E30" s="34"/>
      <c r="F30" s="34"/>
      <c r="G30" s="34"/>
      <c r="H30" s="34"/>
      <c r="I30" s="34"/>
      <c r="J30" s="73">
        <f>ROUND(J117, 2)</f>
        <v>0</v>
      </c>
      <c r="K30" s="34"/>
      <c r="L30" s="44"/>
      <c r="S30" s="34"/>
      <c r="T30" s="34"/>
      <c r="U30" s="34"/>
      <c r="V30" s="34"/>
      <c r="W30" s="34"/>
      <c r="X30" s="34"/>
      <c r="Y30" s="34"/>
      <c r="Z30" s="34"/>
      <c r="AA30" s="34"/>
      <c r="AB30" s="34"/>
      <c r="AC30" s="34"/>
      <c r="AD30" s="34"/>
      <c r="AE30" s="34"/>
    </row>
    <row r="31" spans="1:31" s="2" customFormat="1" ht="6.95" customHeight="1">
      <c r="A31" s="34"/>
      <c r="B31" s="35"/>
      <c r="C31" s="34"/>
      <c r="D31" s="68"/>
      <c r="E31" s="68"/>
      <c r="F31" s="68"/>
      <c r="G31" s="68"/>
      <c r="H31" s="68"/>
      <c r="I31" s="68"/>
      <c r="J31" s="68"/>
      <c r="K31" s="68"/>
      <c r="L31" s="44"/>
      <c r="S31" s="34"/>
      <c r="T31" s="34"/>
      <c r="U31" s="34"/>
      <c r="V31" s="34"/>
      <c r="W31" s="34"/>
      <c r="X31" s="34"/>
      <c r="Y31" s="34"/>
      <c r="Z31" s="34"/>
      <c r="AA31" s="34"/>
      <c r="AB31" s="34"/>
      <c r="AC31" s="34"/>
      <c r="AD31" s="34"/>
      <c r="AE31" s="34"/>
    </row>
    <row r="32" spans="1:31" s="2" customFormat="1" ht="14.45" customHeight="1">
      <c r="A32" s="34"/>
      <c r="B32" s="35"/>
      <c r="C32" s="34"/>
      <c r="D32" s="34"/>
      <c r="E32" s="34"/>
      <c r="F32" s="38" t="s">
        <v>34</v>
      </c>
      <c r="G32" s="34"/>
      <c r="H32" s="34"/>
      <c r="I32" s="38" t="s">
        <v>33</v>
      </c>
      <c r="J32" s="38" t="s">
        <v>35</v>
      </c>
      <c r="K32" s="34"/>
      <c r="L32" s="44"/>
      <c r="S32" s="34"/>
      <c r="T32" s="34"/>
      <c r="U32" s="34"/>
      <c r="V32" s="34"/>
      <c r="W32" s="34"/>
      <c r="X32" s="34"/>
      <c r="Y32" s="34"/>
      <c r="Z32" s="34"/>
      <c r="AA32" s="34"/>
      <c r="AB32" s="34"/>
      <c r="AC32" s="34"/>
      <c r="AD32" s="34"/>
      <c r="AE32" s="34"/>
    </row>
    <row r="33" spans="1:31" s="2" customFormat="1" ht="14.45" customHeight="1">
      <c r="A33" s="34"/>
      <c r="B33" s="35"/>
      <c r="C33" s="34"/>
      <c r="D33" s="105" t="s">
        <v>36</v>
      </c>
      <c r="E33" s="29" t="s">
        <v>37</v>
      </c>
      <c r="F33" s="106">
        <f>ROUND((SUM(BE117:BE132)),  2)</f>
        <v>0</v>
      </c>
      <c r="G33" s="34"/>
      <c r="H33" s="34"/>
      <c r="I33" s="107">
        <v>0.21</v>
      </c>
      <c r="J33" s="106">
        <f>ROUND(((SUM(BE117:BE132))*I33),  2)</f>
        <v>0</v>
      </c>
      <c r="K33" s="34"/>
      <c r="L33" s="44"/>
      <c r="S33" s="34"/>
      <c r="T33" s="34"/>
      <c r="U33" s="34"/>
      <c r="V33" s="34"/>
      <c r="W33" s="34"/>
      <c r="X33" s="34"/>
      <c r="Y33" s="34"/>
      <c r="Z33" s="34"/>
      <c r="AA33" s="34"/>
      <c r="AB33" s="34"/>
      <c r="AC33" s="34"/>
      <c r="AD33" s="34"/>
      <c r="AE33" s="34"/>
    </row>
    <row r="34" spans="1:31" s="2" customFormat="1" ht="14.45" customHeight="1">
      <c r="A34" s="34"/>
      <c r="B34" s="35"/>
      <c r="C34" s="34"/>
      <c r="D34" s="34"/>
      <c r="E34" s="29" t="s">
        <v>38</v>
      </c>
      <c r="F34" s="106">
        <f>ROUND((SUM(BF117:BF132)),  2)</f>
        <v>0</v>
      </c>
      <c r="G34" s="34"/>
      <c r="H34" s="34"/>
      <c r="I34" s="107">
        <v>0.15</v>
      </c>
      <c r="J34" s="106">
        <f>ROUND(((SUM(BF117:BF132))*I34),  2)</f>
        <v>0</v>
      </c>
      <c r="K34" s="34"/>
      <c r="L34" s="44"/>
      <c r="S34" s="34"/>
      <c r="T34" s="34"/>
      <c r="U34" s="34"/>
      <c r="V34" s="34"/>
      <c r="W34" s="34"/>
      <c r="X34" s="34"/>
      <c r="Y34" s="34"/>
      <c r="Z34" s="34"/>
      <c r="AA34" s="34"/>
      <c r="AB34" s="34"/>
      <c r="AC34" s="34"/>
      <c r="AD34" s="34"/>
      <c r="AE34" s="34"/>
    </row>
    <row r="35" spans="1:31" s="2" customFormat="1" ht="14.45" hidden="1" customHeight="1">
      <c r="A35" s="34"/>
      <c r="B35" s="35"/>
      <c r="C35" s="34"/>
      <c r="D35" s="34"/>
      <c r="E35" s="29" t="s">
        <v>39</v>
      </c>
      <c r="F35" s="106">
        <f>ROUND((SUM(BG117:BG132)),  2)</f>
        <v>0</v>
      </c>
      <c r="G35" s="34"/>
      <c r="H35" s="34"/>
      <c r="I35" s="107">
        <v>0.21</v>
      </c>
      <c r="J35" s="106">
        <f>0</f>
        <v>0</v>
      </c>
      <c r="K35" s="34"/>
      <c r="L35" s="44"/>
      <c r="S35" s="34"/>
      <c r="T35" s="34"/>
      <c r="U35" s="34"/>
      <c r="V35" s="34"/>
      <c r="W35" s="34"/>
      <c r="X35" s="34"/>
      <c r="Y35" s="34"/>
      <c r="Z35" s="34"/>
      <c r="AA35" s="34"/>
      <c r="AB35" s="34"/>
      <c r="AC35" s="34"/>
      <c r="AD35" s="34"/>
      <c r="AE35" s="34"/>
    </row>
    <row r="36" spans="1:31" s="2" customFormat="1" ht="14.45" hidden="1" customHeight="1">
      <c r="A36" s="34"/>
      <c r="B36" s="35"/>
      <c r="C36" s="34"/>
      <c r="D36" s="34"/>
      <c r="E36" s="29" t="s">
        <v>40</v>
      </c>
      <c r="F36" s="106">
        <f>ROUND((SUM(BH117:BH132)),  2)</f>
        <v>0</v>
      </c>
      <c r="G36" s="34"/>
      <c r="H36" s="34"/>
      <c r="I36" s="107">
        <v>0.15</v>
      </c>
      <c r="J36" s="106">
        <f>0</f>
        <v>0</v>
      </c>
      <c r="K36" s="34"/>
      <c r="L36" s="44"/>
      <c r="S36" s="34"/>
      <c r="T36" s="34"/>
      <c r="U36" s="34"/>
      <c r="V36" s="34"/>
      <c r="W36" s="34"/>
      <c r="X36" s="34"/>
      <c r="Y36" s="34"/>
      <c r="Z36" s="34"/>
      <c r="AA36" s="34"/>
      <c r="AB36" s="34"/>
      <c r="AC36" s="34"/>
      <c r="AD36" s="34"/>
      <c r="AE36" s="34"/>
    </row>
    <row r="37" spans="1:31" s="2" customFormat="1" ht="14.45" hidden="1" customHeight="1">
      <c r="A37" s="34"/>
      <c r="B37" s="35"/>
      <c r="C37" s="34"/>
      <c r="D37" s="34"/>
      <c r="E37" s="29" t="s">
        <v>41</v>
      </c>
      <c r="F37" s="106">
        <f>ROUND((SUM(BI117:BI132)),  2)</f>
        <v>0</v>
      </c>
      <c r="G37" s="34"/>
      <c r="H37" s="34"/>
      <c r="I37" s="107">
        <v>0</v>
      </c>
      <c r="J37" s="106">
        <f>0</f>
        <v>0</v>
      </c>
      <c r="K37" s="34"/>
      <c r="L37" s="44"/>
      <c r="S37" s="34"/>
      <c r="T37" s="34"/>
      <c r="U37" s="34"/>
      <c r="V37" s="34"/>
      <c r="W37" s="34"/>
      <c r="X37" s="34"/>
      <c r="Y37" s="34"/>
      <c r="Z37" s="34"/>
      <c r="AA37" s="34"/>
      <c r="AB37" s="34"/>
      <c r="AC37" s="34"/>
      <c r="AD37" s="34"/>
      <c r="AE37" s="34"/>
    </row>
    <row r="38" spans="1:31" s="2" customFormat="1" ht="6.95" customHeight="1">
      <c r="A38" s="34"/>
      <c r="B38" s="35"/>
      <c r="C38" s="34"/>
      <c r="D38" s="34"/>
      <c r="E38" s="34"/>
      <c r="F38" s="34"/>
      <c r="G38" s="34"/>
      <c r="H38" s="34"/>
      <c r="I38" s="34"/>
      <c r="J38" s="34"/>
      <c r="K38" s="34"/>
      <c r="L38" s="44"/>
      <c r="S38" s="34"/>
      <c r="T38" s="34"/>
      <c r="U38" s="34"/>
      <c r="V38" s="34"/>
      <c r="W38" s="34"/>
      <c r="X38" s="34"/>
      <c r="Y38" s="34"/>
      <c r="Z38" s="34"/>
      <c r="AA38" s="34"/>
      <c r="AB38" s="34"/>
      <c r="AC38" s="34"/>
      <c r="AD38" s="34"/>
      <c r="AE38" s="34"/>
    </row>
    <row r="39" spans="1:31" s="2" customFormat="1" ht="25.35" customHeight="1">
      <c r="A39" s="34"/>
      <c r="B39" s="35"/>
      <c r="C39" s="108"/>
      <c r="D39" s="109" t="s">
        <v>42</v>
      </c>
      <c r="E39" s="62"/>
      <c r="F39" s="62"/>
      <c r="G39" s="110" t="s">
        <v>43</v>
      </c>
      <c r="H39" s="111" t="s">
        <v>44</v>
      </c>
      <c r="I39" s="62"/>
      <c r="J39" s="112">
        <f>SUM(J30:J37)</f>
        <v>0</v>
      </c>
      <c r="K39" s="113"/>
      <c r="L39" s="44"/>
      <c r="S39" s="34"/>
      <c r="T39" s="34"/>
      <c r="U39" s="34"/>
      <c r="V39" s="34"/>
      <c r="W39" s="34"/>
      <c r="X39" s="34"/>
      <c r="Y39" s="34"/>
      <c r="Z39" s="34"/>
      <c r="AA39" s="34"/>
      <c r="AB39" s="34"/>
      <c r="AC39" s="34"/>
      <c r="AD39" s="34"/>
      <c r="AE39" s="34"/>
    </row>
    <row r="40" spans="1:31" s="2" customFormat="1" ht="14.45" customHeight="1">
      <c r="A40" s="34"/>
      <c r="B40" s="35"/>
      <c r="C40" s="34"/>
      <c r="D40" s="34"/>
      <c r="E40" s="34"/>
      <c r="F40" s="34"/>
      <c r="G40" s="34"/>
      <c r="H40" s="34"/>
      <c r="I40" s="34"/>
      <c r="J40" s="34"/>
      <c r="K40" s="34"/>
      <c r="L40" s="44"/>
      <c r="S40" s="34"/>
      <c r="T40" s="34"/>
      <c r="U40" s="34"/>
      <c r="V40" s="34"/>
      <c r="W40" s="34"/>
      <c r="X40" s="34"/>
      <c r="Y40" s="34"/>
      <c r="Z40" s="34"/>
      <c r="AA40" s="34"/>
      <c r="AB40" s="34"/>
      <c r="AC40" s="34"/>
      <c r="AD40" s="34"/>
      <c r="AE40" s="34"/>
    </row>
    <row r="41" spans="1:31" s="1" customFormat="1" ht="14.45" customHeight="1">
      <c r="B41" s="22"/>
      <c r="L41" s="22"/>
    </row>
    <row r="42" spans="1:31" s="1" customFormat="1" ht="14.45" customHeight="1">
      <c r="B42" s="22"/>
      <c r="L42" s="22"/>
    </row>
    <row r="43" spans="1:31" s="1" customFormat="1" ht="14.45" customHeight="1">
      <c r="B43" s="22"/>
      <c r="L43" s="22"/>
    </row>
    <row r="44" spans="1:31" s="1" customFormat="1" ht="14.45" customHeight="1">
      <c r="B44" s="22"/>
      <c r="L44" s="22"/>
    </row>
    <row r="45" spans="1:31" s="1" customFormat="1" ht="14.45" customHeight="1">
      <c r="B45" s="22"/>
      <c r="L45" s="22"/>
    </row>
    <row r="46" spans="1:31" s="1" customFormat="1" ht="14.45" customHeight="1">
      <c r="B46" s="22"/>
      <c r="L46" s="22"/>
    </row>
    <row r="47" spans="1:31" s="1" customFormat="1" ht="14.45" customHeight="1">
      <c r="B47" s="22"/>
      <c r="L47" s="22"/>
    </row>
    <row r="48" spans="1:31" s="1" customFormat="1" ht="14.45" customHeight="1">
      <c r="B48" s="22"/>
      <c r="L48" s="22"/>
    </row>
    <row r="49" spans="1:31" s="1" customFormat="1" ht="14.45" customHeight="1">
      <c r="B49" s="22"/>
      <c r="L49" s="22"/>
    </row>
    <row r="50" spans="1:31" s="2" customFormat="1" ht="14.45" customHeight="1">
      <c r="B50" s="44"/>
      <c r="D50" s="45" t="s">
        <v>45</v>
      </c>
      <c r="E50" s="46"/>
      <c r="F50" s="46"/>
      <c r="G50" s="45" t="s">
        <v>46</v>
      </c>
      <c r="H50" s="46"/>
      <c r="I50" s="46"/>
      <c r="J50" s="46"/>
      <c r="K50" s="46"/>
      <c r="L50" s="44"/>
    </row>
    <row r="51" spans="1:31">
      <c r="B51" s="22"/>
      <c r="L51" s="22"/>
    </row>
    <row r="52" spans="1:31">
      <c r="B52" s="22"/>
      <c r="L52" s="22"/>
    </row>
    <row r="53" spans="1:31">
      <c r="B53" s="22"/>
      <c r="L53" s="22"/>
    </row>
    <row r="54" spans="1:31">
      <c r="B54" s="22"/>
      <c r="L54" s="22"/>
    </row>
    <row r="55" spans="1:31">
      <c r="B55" s="22"/>
      <c r="L55" s="22"/>
    </row>
    <row r="56" spans="1:31">
      <c r="B56" s="22"/>
      <c r="L56" s="22"/>
    </row>
    <row r="57" spans="1:31">
      <c r="B57" s="22"/>
      <c r="L57" s="22"/>
    </row>
    <row r="58" spans="1:31">
      <c r="B58" s="22"/>
      <c r="L58" s="22"/>
    </row>
    <row r="59" spans="1:31">
      <c r="B59" s="22"/>
      <c r="L59" s="22"/>
    </row>
    <row r="60" spans="1:31">
      <c r="B60" s="22"/>
      <c r="L60" s="22"/>
    </row>
    <row r="61" spans="1:31" s="2" customFormat="1" ht="12.75">
      <c r="A61" s="34"/>
      <c r="B61" s="35"/>
      <c r="C61" s="34"/>
      <c r="D61" s="47" t="s">
        <v>47</v>
      </c>
      <c r="E61" s="37"/>
      <c r="F61" s="114" t="s">
        <v>48</v>
      </c>
      <c r="G61" s="47" t="s">
        <v>47</v>
      </c>
      <c r="H61" s="37"/>
      <c r="I61" s="37"/>
      <c r="J61" s="115" t="s">
        <v>48</v>
      </c>
      <c r="K61" s="37"/>
      <c r="L61" s="44"/>
      <c r="S61" s="34"/>
      <c r="T61" s="34"/>
      <c r="U61" s="34"/>
      <c r="V61" s="34"/>
      <c r="W61" s="34"/>
      <c r="X61" s="34"/>
      <c r="Y61" s="34"/>
      <c r="Z61" s="34"/>
      <c r="AA61" s="34"/>
      <c r="AB61" s="34"/>
      <c r="AC61" s="34"/>
      <c r="AD61" s="34"/>
      <c r="AE61" s="34"/>
    </row>
    <row r="62" spans="1:31">
      <c r="B62" s="22"/>
      <c r="L62" s="22"/>
    </row>
    <row r="63" spans="1:31">
      <c r="B63" s="22"/>
      <c r="L63" s="22"/>
    </row>
    <row r="64" spans="1:31">
      <c r="B64" s="22"/>
      <c r="L64" s="22"/>
    </row>
    <row r="65" spans="1:31" s="2" customFormat="1" ht="12.75">
      <c r="A65" s="34"/>
      <c r="B65" s="35"/>
      <c r="C65" s="34"/>
      <c r="D65" s="45" t="s">
        <v>49</v>
      </c>
      <c r="E65" s="48"/>
      <c r="F65" s="48"/>
      <c r="G65" s="45" t="s">
        <v>50</v>
      </c>
      <c r="H65" s="48"/>
      <c r="I65" s="48"/>
      <c r="J65" s="48"/>
      <c r="K65" s="48"/>
      <c r="L65" s="44"/>
      <c r="S65" s="34"/>
      <c r="T65" s="34"/>
      <c r="U65" s="34"/>
      <c r="V65" s="34"/>
      <c r="W65" s="34"/>
      <c r="X65" s="34"/>
      <c r="Y65" s="34"/>
      <c r="Z65" s="34"/>
      <c r="AA65" s="34"/>
      <c r="AB65" s="34"/>
      <c r="AC65" s="34"/>
      <c r="AD65" s="34"/>
      <c r="AE65" s="34"/>
    </row>
    <row r="66" spans="1:31">
      <c r="B66" s="22"/>
      <c r="L66" s="22"/>
    </row>
    <row r="67" spans="1:31">
      <c r="B67" s="22"/>
      <c r="L67" s="22"/>
    </row>
    <row r="68" spans="1:31">
      <c r="B68" s="22"/>
      <c r="L68" s="22"/>
    </row>
    <row r="69" spans="1:31">
      <c r="B69" s="22"/>
      <c r="L69" s="22"/>
    </row>
    <row r="70" spans="1:31">
      <c r="B70" s="22"/>
      <c r="L70" s="22"/>
    </row>
    <row r="71" spans="1:31">
      <c r="B71" s="22"/>
      <c r="L71" s="22"/>
    </row>
    <row r="72" spans="1:31">
      <c r="B72" s="22"/>
      <c r="L72" s="22"/>
    </row>
    <row r="73" spans="1:31">
      <c r="B73" s="22"/>
      <c r="L73" s="22"/>
    </row>
    <row r="74" spans="1:31">
      <c r="B74" s="22"/>
      <c r="L74" s="22"/>
    </row>
    <row r="75" spans="1:31">
      <c r="B75" s="22"/>
      <c r="L75" s="22"/>
    </row>
    <row r="76" spans="1:31" s="2" customFormat="1" ht="12.75">
      <c r="A76" s="34"/>
      <c r="B76" s="35"/>
      <c r="C76" s="34"/>
      <c r="D76" s="47" t="s">
        <v>47</v>
      </c>
      <c r="E76" s="37"/>
      <c r="F76" s="114" t="s">
        <v>48</v>
      </c>
      <c r="G76" s="47" t="s">
        <v>47</v>
      </c>
      <c r="H76" s="37"/>
      <c r="I76" s="37"/>
      <c r="J76" s="115" t="s">
        <v>48</v>
      </c>
      <c r="K76" s="37"/>
      <c r="L76" s="44"/>
      <c r="S76" s="34"/>
      <c r="T76" s="34"/>
      <c r="U76" s="34"/>
      <c r="V76" s="34"/>
      <c r="W76" s="34"/>
      <c r="X76" s="34"/>
      <c r="Y76" s="34"/>
      <c r="Z76" s="34"/>
      <c r="AA76" s="34"/>
      <c r="AB76" s="34"/>
      <c r="AC76" s="34"/>
      <c r="AD76" s="34"/>
      <c r="AE76" s="34"/>
    </row>
    <row r="77" spans="1:31" s="2" customFormat="1" ht="14.45" customHeight="1">
      <c r="A77" s="34"/>
      <c r="B77" s="49"/>
      <c r="C77" s="50"/>
      <c r="D77" s="50"/>
      <c r="E77" s="50"/>
      <c r="F77" s="50"/>
      <c r="G77" s="50"/>
      <c r="H77" s="50"/>
      <c r="I77" s="50"/>
      <c r="J77" s="50"/>
      <c r="K77" s="50"/>
      <c r="L77" s="44"/>
      <c r="S77" s="34"/>
      <c r="T77" s="34"/>
      <c r="U77" s="34"/>
      <c r="V77" s="34"/>
      <c r="W77" s="34"/>
      <c r="X77" s="34"/>
      <c r="Y77" s="34"/>
      <c r="Z77" s="34"/>
      <c r="AA77" s="34"/>
      <c r="AB77" s="34"/>
      <c r="AC77" s="34"/>
      <c r="AD77" s="34"/>
      <c r="AE77" s="34"/>
    </row>
    <row r="81" spans="1:47" s="2" customFormat="1" ht="6.95" customHeight="1">
      <c r="A81" s="34"/>
      <c r="B81" s="51"/>
      <c r="C81" s="52"/>
      <c r="D81" s="52"/>
      <c r="E81" s="52"/>
      <c r="F81" s="52"/>
      <c r="G81" s="52"/>
      <c r="H81" s="52"/>
      <c r="I81" s="52"/>
      <c r="J81" s="52"/>
      <c r="K81" s="52"/>
      <c r="L81" s="44"/>
      <c r="S81" s="34"/>
      <c r="T81" s="34"/>
      <c r="U81" s="34"/>
      <c r="V81" s="34"/>
      <c r="W81" s="34"/>
      <c r="X81" s="34"/>
      <c r="Y81" s="34"/>
      <c r="Z81" s="34"/>
      <c r="AA81" s="34"/>
      <c r="AB81" s="34"/>
      <c r="AC81" s="34"/>
      <c r="AD81" s="34"/>
      <c r="AE81" s="34"/>
    </row>
    <row r="82" spans="1:47" s="2" customFormat="1" ht="24.95" customHeight="1">
      <c r="A82" s="34"/>
      <c r="B82" s="35"/>
      <c r="C82" s="23" t="s">
        <v>129</v>
      </c>
      <c r="D82" s="34"/>
      <c r="E82" s="34"/>
      <c r="F82" s="34"/>
      <c r="G82" s="34"/>
      <c r="H82" s="34"/>
      <c r="I82" s="34"/>
      <c r="J82" s="34"/>
      <c r="K82" s="34"/>
      <c r="L82" s="44"/>
      <c r="S82" s="34"/>
      <c r="T82" s="34"/>
      <c r="U82" s="34"/>
      <c r="V82" s="34"/>
      <c r="W82" s="34"/>
      <c r="X82" s="34"/>
      <c r="Y82" s="34"/>
      <c r="Z82" s="34"/>
      <c r="AA82" s="34"/>
      <c r="AB82" s="34"/>
      <c r="AC82" s="34"/>
      <c r="AD82" s="34"/>
      <c r="AE82" s="34"/>
    </row>
    <row r="83" spans="1:47" s="2" customFormat="1" ht="6.95" customHeight="1">
      <c r="A83" s="34"/>
      <c r="B83" s="35"/>
      <c r="C83" s="34"/>
      <c r="D83" s="34"/>
      <c r="E83" s="34"/>
      <c r="F83" s="34"/>
      <c r="G83" s="34"/>
      <c r="H83" s="34"/>
      <c r="I83" s="34"/>
      <c r="J83" s="34"/>
      <c r="K83" s="34"/>
      <c r="L83" s="44"/>
      <c r="S83" s="34"/>
      <c r="T83" s="34"/>
      <c r="U83" s="34"/>
      <c r="V83" s="34"/>
      <c r="W83" s="34"/>
      <c r="X83" s="34"/>
      <c r="Y83" s="34"/>
      <c r="Z83" s="34"/>
      <c r="AA83" s="34"/>
      <c r="AB83" s="34"/>
      <c r="AC83" s="34"/>
      <c r="AD83" s="34"/>
      <c r="AE83" s="34"/>
    </row>
    <row r="84" spans="1:47" s="2" customFormat="1" ht="12" customHeight="1">
      <c r="A84" s="34"/>
      <c r="B84" s="35"/>
      <c r="C84" s="29" t="s">
        <v>16</v>
      </c>
      <c r="D84" s="34"/>
      <c r="E84" s="34"/>
      <c r="F84" s="34"/>
      <c r="G84" s="34"/>
      <c r="H84" s="34"/>
      <c r="I84" s="34"/>
      <c r="J84" s="34"/>
      <c r="K84" s="34"/>
      <c r="L84" s="44"/>
      <c r="S84" s="34"/>
      <c r="T84" s="34"/>
      <c r="U84" s="34"/>
      <c r="V84" s="34"/>
      <c r="W84" s="34"/>
      <c r="X84" s="34"/>
      <c r="Y84" s="34"/>
      <c r="Z84" s="34"/>
      <c r="AA84" s="34"/>
      <c r="AB84" s="34"/>
      <c r="AC84" s="34"/>
      <c r="AD84" s="34"/>
      <c r="AE84" s="34"/>
    </row>
    <row r="85" spans="1:47" s="2" customFormat="1" ht="16.5" customHeight="1">
      <c r="A85" s="34"/>
      <c r="B85" s="35"/>
      <c r="C85" s="34"/>
      <c r="D85" s="34"/>
      <c r="E85" s="289" t="str">
        <f>E7</f>
        <v>Oprava kolejí výhybek a nástupišť v žst. Strážnice</v>
      </c>
      <c r="F85" s="290"/>
      <c r="G85" s="290"/>
      <c r="H85" s="290"/>
      <c r="I85" s="34"/>
      <c r="J85" s="34"/>
      <c r="K85" s="34"/>
      <c r="L85" s="44"/>
      <c r="S85" s="34"/>
      <c r="T85" s="34"/>
      <c r="U85" s="34"/>
      <c r="V85" s="34"/>
      <c r="W85" s="34"/>
      <c r="X85" s="34"/>
      <c r="Y85" s="34"/>
      <c r="Z85" s="34"/>
      <c r="AA85" s="34"/>
      <c r="AB85" s="34"/>
      <c r="AC85" s="34"/>
      <c r="AD85" s="34"/>
      <c r="AE85" s="34"/>
    </row>
    <row r="86" spans="1:47" s="2" customFormat="1" ht="12" customHeight="1">
      <c r="A86" s="34"/>
      <c r="B86" s="35"/>
      <c r="C86" s="29" t="s">
        <v>127</v>
      </c>
      <c r="D86" s="34"/>
      <c r="E86" s="34"/>
      <c r="F86" s="34"/>
      <c r="G86" s="34"/>
      <c r="H86" s="34"/>
      <c r="I86" s="34"/>
      <c r="J86" s="34"/>
      <c r="K86" s="34"/>
      <c r="L86" s="44"/>
      <c r="S86" s="34"/>
      <c r="T86" s="34"/>
      <c r="U86" s="34"/>
      <c r="V86" s="34"/>
      <c r="W86" s="34"/>
      <c r="X86" s="34"/>
      <c r="Y86" s="34"/>
      <c r="Z86" s="34"/>
      <c r="AA86" s="34"/>
      <c r="AB86" s="34"/>
      <c r="AC86" s="34"/>
      <c r="AD86" s="34"/>
      <c r="AE86" s="34"/>
    </row>
    <row r="87" spans="1:47" s="2" customFormat="1" ht="16.5" customHeight="1">
      <c r="A87" s="34"/>
      <c r="B87" s="35"/>
      <c r="C87" s="34"/>
      <c r="D87" s="34"/>
      <c r="E87" s="285" t="str">
        <f>E9</f>
        <v>SO 4.2 - VON</v>
      </c>
      <c r="F87" s="288"/>
      <c r="G87" s="288"/>
      <c r="H87" s="288"/>
      <c r="I87" s="34"/>
      <c r="J87" s="34"/>
      <c r="K87" s="34"/>
      <c r="L87" s="44"/>
      <c r="S87" s="34"/>
      <c r="T87" s="34"/>
      <c r="U87" s="34"/>
      <c r="V87" s="34"/>
      <c r="W87" s="34"/>
      <c r="X87" s="34"/>
      <c r="Y87" s="34"/>
      <c r="Z87" s="34"/>
      <c r="AA87" s="34"/>
      <c r="AB87" s="34"/>
      <c r="AC87" s="34"/>
      <c r="AD87" s="34"/>
      <c r="AE87" s="34"/>
    </row>
    <row r="88" spans="1:47" s="2" customFormat="1" ht="6.95" customHeight="1">
      <c r="A88" s="34"/>
      <c r="B88" s="35"/>
      <c r="C88" s="34"/>
      <c r="D88" s="34"/>
      <c r="E88" s="34"/>
      <c r="F88" s="34"/>
      <c r="G88" s="34"/>
      <c r="H88" s="34"/>
      <c r="I88" s="34"/>
      <c r="J88" s="34"/>
      <c r="K88" s="34"/>
      <c r="L88" s="44"/>
      <c r="S88" s="34"/>
      <c r="T88" s="34"/>
      <c r="U88" s="34"/>
      <c r="V88" s="34"/>
      <c r="W88" s="34"/>
      <c r="X88" s="34"/>
      <c r="Y88" s="34"/>
      <c r="Z88" s="34"/>
      <c r="AA88" s="34"/>
      <c r="AB88" s="34"/>
      <c r="AC88" s="34"/>
      <c r="AD88" s="34"/>
      <c r="AE88" s="34"/>
    </row>
    <row r="89" spans="1:47" s="2" customFormat="1" ht="12" customHeight="1">
      <c r="A89" s="34"/>
      <c r="B89" s="35"/>
      <c r="C89" s="29" t="s">
        <v>20</v>
      </c>
      <c r="D89" s="34"/>
      <c r="E89" s="34"/>
      <c r="F89" s="27" t="str">
        <f>F12</f>
        <v xml:space="preserve"> </v>
      </c>
      <c r="G89" s="34"/>
      <c r="H89" s="34"/>
      <c r="I89" s="29" t="s">
        <v>22</v>
      </c>
      <c r="J89" s="57">
        <f>IF(J12="","",J12)</f>
        <v>45072</v>
      </c>
      <c r="K89" s="34"/>
      <c r="L89" s="44"/>
      <c r="S89" s="34"/>
      <c r="T89" s="34"/>
      <c r="U89" s="34"/>
      <c r="V89" s="34"/>
      <c r="W89" s="34"/>
      <c r="X89" s="34"/>
      <c r="Y89" s="34"/>
      <c r="Z89" s="34"/>
      <c r="AA89" s="34"/>
      <c r="AB89" s="34"/>
      <c r="AC89" s="34"/>
      <c r="AD89" s="34"/>
      <c r="AE89" s="34"/>
    </row>
    <row r="90" spans="1:47" s="2" customFormat="1" ht="6.95" customHeight="1">
      <c r="A90" s="34"/>
      <c r="B90" s="35"/>
      <c r="C90" s="34"/>
      <c r="D90" s="34"/>
      <c r="E90" s="34"/>
      <c r="F90" s="34"/>
      <c r="G90" s="34"/>
      <c r="H90" s="34"/>
      <c r="I90" s="34"/>
      <c r="J90" s="34"/>
      <c r="K90" s="34"/>
      <c r="L90" s="44"/>
      <c r="S90" s="34"/>
      <c r="T90" s="34"/>
      <c r="U90" s="34"/>
      <c r="V90" s="34"/>
      <c r="W90" s="34"/>
      <c r="X90" s="34"/>
      <c r="Y90" s="34"/>
      <c r="Z90" s="34"/>
      <c r="AA90" s="34"/>
      <c r="AB90" s="34"/>
      <c r="AC90" s="34"/>
      <c r="AD90" s="34"/>
      <c r="AE90" s="34"/>
    </row>
    <row r="91" spans="1:47" s="2" customFormat="1" ht="15.2" customHeight="1">
      <c r="A91" s="34"/>
      <c r="B91" s="35"/>
      <c r="C91" s="29" t="s">
        <v>23</v>
      </c>
      <c r="D91" s="34"/>
      <c r="E91" s="34"/>
      <c r="F91" s="27" t="str">
        <f>E15</f>
        <v xml:space="preserve"> </v>
      </c>
      <c r="G91" s="34"/>
      <c r="H91" s="34"/>
      <c r="I91" s="29" t="s">
        <v>28</v>
      </c>
      <c r="J91" s="32" t="str">
        <f>E21</f>
        <v xml:space="preserve"> </v>
      </c>
      <c r="K91" s="34"/>
      <c r="L91" s="44"/>
      <c r="S91" s="34"/>
      <c r="T91" s="34"/>
      <c r="U91" s="34"/>
      <c r="V91" s="34"/>
      <c r="W91" s="34"/>
      <c r="X91" s="34"/>
      <c r="Y91" s="34"/>
      <c r="Z91" s="34"/>
      <c r="AA91" s="34"/>
      <c r="AB91" s="34"/>
      <c r="AC91" s="34"/>
      <c r="AD91" s="34"/>
      <c r="AE91" s="34"/>
    </row>
    <row r="92" spans="1:47" s="2" customFormat="1" ht="15.2" customHeight="1">
      <c r="A92" s="34"/>
      <c r="B92" s="35"/>
      <c r="C92" s="29" t="s">
        <v>26</v>
      </c>
      <c r="D92" s="34"/>
      <c r="E92" s="34"/>
      <c r="F92" s="27" t="str">
        <f>IF(E18="","",E18)</f>
        <v>Vyplň údaj</v>
      </c>
      <c r="G92" s="34"/>
      <c r="H92" s="34"/>
      <c r="I92" s="29" t="s">
        <v>30</v>
      </c>
      <c r="J92" s="32" t="str">
        <f>E24</f>
        <v xml:space="preserve"> </v>
      </c>
      <c r="K92" s="34"/>
      <c r="L92" s="44"/>
      <c r="S92" s="34"/>
      <c r="T92" s="34"/>
      <c r="U92" s="34"/>
      <c r="V92" s="34"/>
      <c r="W92" s="34"/>
      <c r="X92" s="34"/>
      <c r="Y92" s="34"/>
      <c r="Z92" s="34"/>
      <c r="AA92" s="34"/>
      <c r="AB92" s="34"/>
      <c r="AC92" s="34"/>
      <c r="AD92" s="34"/>
      <c r="AE92" s="34"/>
    </row>
    <row r="93" spans="1:47" s="2" customFormat="1" ht="10.35" customHeight="1">
      <c r="A93" s="34"/>
      <c r="B93" s="35"/>
      <c r="C93" s="34"/>
      <c r="D93" s="34"/>
      <c r="E93" s="34"/>
      <c r="F93" s="34"/>
      <c r="G93" s="34"/>
      <c r="H93" s="34"/>
      <c r="I93" s="34"/>
      <c r="J93" s="34"/>
      <c r="K93" s="34"/>
      <c r="L93" s="44"/>
      <c r="S93" s="34"/>
      <c r="T93" s="34"/>
      <c r="U93" s="34"/>
      <c r="V93" s="34"/>
      <c r="W93" s="34"/>
      <c r="X93" s="34"/>
      <c r="Y93" s="34"/>
      <c r="Z93" s="34"/>
      <c r="AA93" s="34"/>
      <c r="AB93" s="34"/>
      <c r="AC93" s="34"/>
      <c r="AD93" s="34"/>
      <c r="AE93" s="34"/>
    </row>
    <row r="94" spans="1:47" s="2" customFormat="1" ht="29.25" customHeight="1">
      <c r="A94" s="34"/>
      <c r="B94" s="35"/>
      <c r="C94" s="116" t="s">
        <v>130</v>
      </c>
      <c r="D94" s="108"/>
      <c r="E94" s="108"/>
      <c r="F94" s="108"/>
      <c r="G94" s="108"/>
      <c r="H94" s="108"/>
      <c r="I94" s="108"/>
      <c r="J94" s="117" t="s">
        <v>131</v>
      </c>
      <c r="K94" s="108"/>
      <c r="L94" s="44"/>
      <c r="S94" s="34"/>
      <c r="T94" s="34"/>
      <c r="U94" s="34"/>
      <c r="V94" s="34"/>
      <c r="W94" s="34"/>
      <c r="X94" s="34"/>
      <c r="Y94" s="34"/>
      <c r="Z94" s="34"/>
      <c r="AA94" s="34"/>
      <c r="AB94" s="34"/>
      <c r="AC94" s="34"/>
      <c r="AD94" s="34"/>
      <c r="AE94" s="34"/>
    </row>
    <row r="95" spans="1:47" s="2" customFormat="1" ht="10.35" customHeight="1">
      <c r="A95" s="34"/>
      <c r="B95" s="35"/>
      <c r="C95" s="34"/>
      <c r="D95" s="34"/>
      <c r="E95" s="34"/>
      <c r="F95" s="34"/>
      <c r="G95" s="34"/>
      <c r="H95" s="34"/>
      <c r="I95" s="34"/>
      <c r="J95" s="34"/>
      <c r="K95" s="34"/>
      <c r="L95" s="44"/>
      <c r="S95" s="34"/>
      <c r="T95" s="34"/>
      <c r="U95" s="34"/>
      <c r="V95" s="34"/>
      <c r="W95" s="34"/>
      <c r="X95" s="34"/>
      <c r="Y95" s="34"/>
      <c r="Z95" s="34"/>
      <c r="AA95" s="34"/>
      <c r="AB95" s="34"/>
      <c r="AC95" s="34"/>
      <c r="AD95" s="34"/>
      <c r="AE95" s="34"/>
    </row>
    <row r="96" spans="1:47" s="2" customFormat="1" ht="22.9" customHeight="1">
      <c r="A96" s="34"/>
      <c r="B96" s="35"/>
      <c r="C96" s="118" t="s">
        <v>132</v>
      </c>
      <c r="D96" s="34"/>
      <c r="E96" s="34"/>
      <c r="F96" s="34"/>
      <c r="G96" s="34"/>
      <c r="H96" s="34"/>
      <c r="I96" s="34"/>
      <c r="J96" s="73">
        <f>J117</f>
        <v>0</v>
      </c>
      <c r="K96" s="34"/>
      <c r="L96" s="44"/>
      <c r="S96" s="34"/>
      <c r="T96" s="34"/>
      <c r="U96" s="34"/>
      <c r="V96" s="34"/>
      <c r="W96" s="34"/>
      <c r="X96" s="34"/>
      <c r="Y96" s="34"/>
      <c r="Z96" s="34"/>
      <c r="AA96" s="34"/>
      <c r="AB96" s="34"/>
      <c r="AC96" s="34"/>
      <c r="AD96" s="34"/>
      <c r="AE96" s="34"/>
      <c r="AU96" s="19" t="s">
        <v>133</v>
      </c>
    </row>
    <row r="97" spans="1:31" s="9" customFormat="1" ht="24.95" customHeight="1">
      <c r="B97" s="119"/>
      <c r="D97" s="120" t="s">
        <v>1321</v>
      </c>
      <c r="E97" s="121"/>
      <c r="F97" s="121"/>
      <c r="G97" s="121"/>
      <c r="H97" s="121"/>
      <c r="I97" s="121"/>
      <c r="J97" s="122">
        <f>J118</f>
        <v>0</v>
      </c>
      <c r="L97" s="119"/>
    </row>
    <row r="98" spans="1:31" s="2" customFormat="1" ht="21.75" customHeight="1">
      <c r="A98" s="34"/>
      <c r="B98" s="35"/>
      <c r="C98" s="34"/>
      <c r="D98" s="34"/>
      <c r="E98" s="34"/>
      <c r="F98" s="34"/>
      <c r="G98" s="34"/>
      <c r="H98" s="34"/>
      <c r="I98" s="34"/>
      <c r="J98" s="34"/>
      <c r="K98" s="34"/>
      <c r="L98" s="44"/>
      <c r="S98" s="34"/>
      <c r="T98" s="34"/>
      <c r="U98" s="34"/>
      <c r="V98" s="34"/>
      <c r="W98" s="34"/>
      <c r="X98" s="34"/>
      <c r="Y98" s="34"/>
      <c r="Z98" s="34"/>
      <c r="AA98" s="34"/>
      <c r="AB98" s="34"/>
      <c r="AC98" s="34"/>
      <c r="AD98" s="34"/>
      <c r="AE98" s="34"/>
    </row>
    <row r="99" spans="1:31" s="2" customFormat="1" ht="6.95" customHeight="1">
      <c r="A99" s="34"/>
      <c r="B99" s="49"/>
      <c r="C99" s="50"/>
      <c r="D99" s="50"/>
      <c r="E99" s="50"/>
      <c r="F99" s="50"/>
      <c r="G99" s="50"/>
      <c r="H99" s="50"/>
      <c r="I99" s="50"/>
      <c r="J99" s="50"/>
      <c r="K99" s="50"/>
      <c r="L99" s="44"/>
      <c r="S99" s="34"/>
      <c r="T99" s="34"/>
      <c r="U99" s="34"/>
      <c r="V99" s="34"/>
      <c r="W99" s="34"/>
      <c r="X99" s="34"/>
      <c r="Y99" s="34"/>
      <c r="Z99" s="34"/>
      <c r="AA99" s="34"/>
      <c r="AB99" s="34"/>
      <c r="AC99" s="34"/>
      <c r="AD99" s="34"/>
      <c r="AE99" s="34"/>
    </row>
    <row r="103" spans="1:31" s="2" customFormat="1" ht="6.95" customHeight="1">
      <c r="A103" s="34"/>
      <c r="B103" s="51"/>
      <c r="C103" s="52"/>
      <c r="D103" s="52"/>
      <c r="E103" s="52"/>
      <c r="F103" s="52"/>
      <c r="G103" s="52"/>
      <c r="H103" s="52"/>
      <c r="I103" s="52"/>
      <c r="J103" s="52"/>
      <c r="K103" s="52"/>
      <c r="L103" s="44"/>
      <c r="S103" s="34"/>
      <c r="T103" s="34"/>
      <c r="U103" s="34"/>
      <c r="V103" s="34"/>
      <c r="W103" s="34"/>
      <c r="X103" s="34"/>
      <c r="Y103" s="34"/>
      <c r="Z103" s="34"/>
      <c r="AA103" s="34"/>
      <c r="AB103" s="34"/>
      <c r="AC103" s="34"/>
      <c r="AD103" s="34"/>
      <c r="AE103" s="34"/>
    </row>
    <row r="104" spans="1:31" s="2" customFormat="1" ht="24.95" customHeight="1">
      <c r="A104" s="34"/>
      <c r="B104" s="35"/>
      <c r="C104" s="23" t="s">
        <v>137</v>
      </c>
      <c r="D104" s="34"/>
      <c r="E104" s="34"/>
      <c r="F104" s="34"/>
      <c r="G104" s="34"/>
      <c r="H104" s="34"/>
      <c r="I104" s="34"/>
      <c r="J104" s="34"/>
      <c r="K104" s="34"/>
      <c r="L104" s="44"/>
      <c r="S104" s="34"/>
      <c r="T104" s="34"/>
      <c r="U104" s="34"/>
      <c r="V104" s="34"/>
      <c r="W104" s="34"/>
      <c r="X104" s="34"/>
      <c r="Y104" s="34"/>
      <c r="Z104" s="34"/>
      <c r="AA104" s="34"/>
      <c r="AB104" s="34"/>
      <c r="AC104" s="34"/>
      <c r="AD104" s="34"/>
      <c r="AE104" s="34"/>
    </row>
    <row r="105" spans="1:31" s="2" customFormat="1" ht="6.95" customHeight="1">
      <c r="A105" s="34"/>
      <c r="B105" s="35"/>
      <c r="C105" s="34"/>
      <c r="D105" s="34"/>
      <c r="E105" s="34"/>
      <c r="F105" s="34"/>
      <c r="G105" s="34"/>
      <c r="H105" s="34"/>
      <c r="I105" s="34"/>
      <c r="J105" s="34"/>
      <c r="K105" s="34"/>
      <c r="L105" s="44"/>
      <c r="S105" s="34"/>
      <c r="T105" s="34"/>
      <c r="U105" s="34"/>
      <c r="V105" s="34"/>
      <c r="W105" s="34"/>
      <c r="X105" s="34"/>
      <c r="Y105" s="34"/>
      <c r="Z105" s="34"/>
      <c r="AA105" s="34"/>
      <c r="AB105" s="34"/>
      <c r="AC105" s="34"/>
      <c r="AD105" s="34"/>
      <c r="AE105" s="34"/>
    </row>
    <row r="106" spans="1:31" s="2" customFormat="1" ht="12" customHeight="1">
      <c r="A106" s="34"/>
      <c r="B106" s="35"/>
      <c r="C106" s="29" t="s">
        <v>16</v>
      </c>
      <c r="D106" s="34"/>
      <c r="E106" s="34"/>
      <c r="F106" s="34"/>
      <c r="G106" s="34"/>
      <c r="H106" s="34"/>
      <c r="I106" s="34"/>
      <c r="J106" s="34"/>
      <c r="K106" s="34"/>
      <c r="L106" s="44"/>
      <c r="S106" s="34"/>
      <c r="T106" s="34"/>
      <c r="U106" s="34"/>
      <c r="V106" s="34"/>
      <c r="W106" s="34"/>
      <c r="X106" s="34"/>
      <c r="Y106" s="34"/>
      <c r="Z106" s="34"/>
      <c r="AA106" s="34"/>
      <c r="AB106" s="34"/>
      <c r="AC106" s="34"/>
      <c r="AD106" s="34"/>
      <c r="AE106" s="34"/>
    </row>
    <row r="107" spans="1:31" s="2" customFormat="1" ht="16.5" customHeight="1">
      <c r="A107" s="34"/>
      <c r="B107" s="35"/>
      <c r="C107" s="34"/>
      <c r="D107" s="34"/>
      <c r="E107" s="289" t="str">
        <f>E7</f>
        <v>Oprava kolejí výhybek a nástupišť v žst. Strážnice</v>
      </c>
      <c r="F107" s="290"/>
      <c r="G107" s="290"/>
      <c r="H107" s="290"/>
      <c r="I107" s="34"/>
      <c r="J107" s="34"/>
      <c r="K107" s="34"/>
      <c r="L107" s="44"/>
      <c r="S107" s="34"/>
      <c r="T107" s="34"/>
      <c r="U107" s="34"/>
      <c r="V107" s="34"/>
      <c r="W107" s="34"/>
      <c r="X107" s="34"/>
      <c r="Y107" s="34"/>
      <c r="Z107" s="34"/>
      <c r="AA107" s="34"/>
      <c r="AB107" s="34"/>
      <c r="AC107" s="34"/>
      <c r="AD107" s="34"/>
      <c r="AE107" s="34"/>
    </row>
    <row r="108" spans="1:31" s="2" customFormat="1" ht="12" customHeight="1">
      <c r="A108" s="34"/>
      <c r="B108" s="35"/>
      <c r="C108" s="29" t="s">
        <v>127</v>
      </c>
      <c r="D108" s="34"/>
      <c r="E108" s="34"/>
      <c r="F108" s="34"/>
      <c r="G108" s="34"/>
      <c r="H108" s="34"/>
      <c r="I108" s="34"/>
      <c r="J108" s="34"/>
      <c r="K108" s="34"/>
      <c r="L108" s="44"/>
      <c r="S108" s="34"/>
      <c r="T108" s="34"/>
      <c r="U108" s="34"/>
      <c r="V108" s="34"/>
      <c r="W108" s="34"/>
      <c r="X108" s="34"/>
      <c r="Y108" s="34"/>
      <c r="Z108" s="34"/>
      <c r="AA108" s="34"/>
      <c r="AB108" s="34"/>
      <c r="AC108" s="34"/>
      <c r="AD108" s="34"/>
      <c r="AE108" s="34"/>
    </row>
    <row r="109" spans="1:31" s="2" customFormat="1" ht="16.5" customHeight="1">
      <c r="A109" s="34"/>
      <c r="B109" s="35"/>
      <c r="C109" s="34"/>
      <c r="D109" s="34"/>
      <c r="E109" s="285" t="str">
        <f>E9</f>
        <v>SO 4.2 - VON</v>
      </c>
      <c r="F109" s="288"/>
      <c r="G109" s="288"/>
      <c r="H109" s="288"/>
      <c r="I109" s="34"/>
      <c r="J109" s="34"/>
      <c r="K109" s="34"/>
      <c r="L109" s="44"/>
      <c r="S109" s="34"/>
      <c r="T109" s="34"/>
      <c r="U109" s="34"/>
      <c r="V109" s="34"/>
      <c r="W109" s="34"/>
      <c r="X109" s="34"/>
      <c r="Y109" s="34"/>
      <c r="Z109" s="34"/>
      <c r="AA109" s="34"/>
      <c r="AB109" s="34"/>
      <c r="AC109" s="34"/>
      <c r="AD109" s="34"/>
      <c r="AE109" s="34"/>
    </row>
    <row r="110" spans="1:31" s="2" customFormat="1" ht="6.95" customHeight="1">
      <c r="A110" s="34"/>
      <c r="B110" s="35"/>
      <c r="C110" s="34"/>
      <c r="D110" s="34"/>
      <c r="E110" s="34"/>
      <c r="F110" s="34"/>
      <c r="G110" s="34"/>
      <c r="H110" s="34"/>
      <c r="I110" s="34"/>
      <c r="J110" s="34"/>
      <c r="K110" s="34"/>
      <c r="L110" s="44"/>
      <c r="S110" s="34"/>
      <c r="T110" s="34"/>
      <c r="U110" s="34"/>
      <c r="V110" s="34"/>
      <c r="W110" s="34"/>
      <c r="X110" s="34"/>
      <c r="Y110" s="34"/>
      <c r="Z110" s="34"/>
      <c r="AA110" s="34"/>
      <c r="AB110" s="34"/>
      <c r="AC110" s="34"/>
      <c r="AD110" s="34"/>
      <c r="AE110" s="34"/>
    </row>
    <row r="111" spans="1:31" s="2" customFormat="1" ht="12" customHeight="1">
      <c r="A111" s="34"/>
      <c r="B111" s="35"/>
      <c r="C111" s="29" t="s">
        <v>20</v>
      </c>
      <c r="D111" s="34"/>
      <c r="E111" s="34"/>
      <c r="F111" s="27" t="str">
        <f>F12</f>
        <v xml:space="preserve"> </v>
      </c>
      <c r="G111" s="34"/>
      <c r="H111" s="34"/>
      <c r="I111" s="29" t="s">
        <v>22</v>
      </c>
      <c r="J111" s="57">
        <f>IF(J12="","",J12)</f>
        <v>45072</v>
      </c>
      <c r="K111" s="34"/>
      <c r="L111" s="44"/>
      <c r="S111" s="34"/>
      <c r="T111" s="34"/>
      <c r="U111" s="34"/>
      <c r="V111" s="34"/>
      <c r="W111" s="34"/>
      <c r="X111" s="34"/>
      <c r="Y111" s="34"/>
      <c r="Z111" s="34"/>
      <c r="AA111" s="34"/>
      <c r="AB111" s="34"/>
      <c r="AC111" s="34"/>
      <c r="AD111" s="34"/>
      <c r="AE111" s="34"/>
    </row>
    <row r="112" spans="1:31" s="2" customFormat="1" ht="6.95" customHeight="1">
      <c r="A112" s="34"/>
      <c r="B112" s="35"/>
      <c r="C112" s="34"/>
      <c r="D112" s="34"/>
      <c r="E112" s="34"/>
      <c r="F112" s="34"/>
      <c r="G112" s="34"/>
      <c r="H112" s="34"/>
      <c r="I112" s="34"/>
      <c r="J112" s="34"/>
      <c r="K112" s="34"/>
      <c r="L112" s="44"/>
      <c r="S112" s="34"/>
      <c r="T112" s="34"/>
      <c r="U112" s="34"/>
      <c r="V112" s="34"/>
      <c r="W112" s="34"/>
      <c r="X112" s="34"/>
      <c r="Y112" s="34"/>
      <c r="Z112" s="34"/>
      <c r="AA112" s="34"/>
      <c r="AB112" s="34"/>
      <c r="AC112" s="34"/>
      <c r="AD112" s="34"/>
      <c r="AE112" s="34"/>
    </row>
    <row r="113" spans="1:65" s="2" customFormat="1" ht="15.2" customHeight="1">
      <c r="A113" s="34"/>
      <c r="B113" s="35"/>
      <c r="C113" s="29" t="s">
        <v>23</v>
      </c>
      <c r="D113" s="34"/>
      <c r="E113" s="34"/>
      <c r="F113" s="27" t="str">
        <f>E15</f>
        <v xml:space="preserve"> </v>
      </c>
      <c r="G113" s="34"/>
      <c r="H113" s="34"/>
      <c r="I113" s="29" t="s">
        <v>28</v>
      </c>
      <c r="J113" s="32" t="str">
        <f>E21</f>
        <v xml:space="preserve"> </v>
      </c>
      <c r="K113" s="34"/>
      <c r="L113" s="44"/>
      <c r="S113" s="34"/>
      <c r="T113" s="34"/>
      <c r="U113" s="34"/>
      <c r="V113" s="34"/>
      <c r="W113" s="34"/>
      <c r="X113" s="34"/>
      <c r="Y113" s="34"/>
      <c r="Z113" s="34"/>
      <c r="AA113" s="34"/>
      <c r="AB113" s="34"/>
      <c r="AC113" s="34"/>
      <c r="AD113" s="34"/>
      <c r="AE113" s="34"/>
    </row>
    <row r="114" spans="1:65" s="2" customFormat="1" ht="15.2" customHeight="1">
      <c r="A114" s="34"/>
      <c r="B114" s="35"/>
      <c r="C114" s="29" t="s">
        <v>26</v>
      </c>
      <c r="D114" s="34"/>
      <c r="E114" s="34"/>
      <c r="F114" s="27" t="str">
        <f>IF(E18="","",E18)</f>
        <v>Vyplň údaj</v>
      </c>
      <c r="G114" s="34"/>
      <c r="H114" s="34"/>
      <c r="I114" s="29" t="s">
        <v>30</v>
      </c>
      <c r="J114" s="32" t="str">
        <f>E24</f>
        <v xml:space="preserve"> </v>
      </c>
      <c r="K114" s="34"/>
      <c r="L114" s="44"/>
      <c r="S114" s="34"/>
      <c r="T114" s="34"/>
      <c r="U114" s="34"/>
      <c r="V114" s="34"/>
      <c r="W114" s="34"/>
      <c r="X114" s="34"/>
      <c r="Y114" s="34"/>
      <c r="Z114" s="34"/>
      <c r="AA114" s="34"/>
      <c r="AB114" s="34"/>
      <c r="AC114" s="34"/>
      <c r="AD114" s="34"/>
      <c r="AE114" s="34"/>
    </row>
    <row r="115" spans="1:65" s="2" customFormat="1" ht="10.35" customHeight="1">
      <c r="A115" s="34"/>
      <c r="B115" s="35"/>
      <c r="C115" s="34"/>
      <c r="D115" s="34"/>
      <c r="E115" s="34"/>
      <c r="F115" s="34"/>
      <c r="G115" s="34"/>
      <c r="H115" s="34"/>
      <c r="I115" s="34"/>
      <c r="J115" s="34"/>
      <c r="K115" s="34"/>
      <c r="L115" s="44"/>
      <c r="S115" s="34"/>
      <c r="T115" s="34"/>
      <c r="U115" s="34"/>
      <c r="V115" s="34"/>
      <c r="W115" s="34"/>
      <c r="X115" s="34"/>
      <c r="Y115" s="34"/>
      <c r="Z115" s="34"/>
      <c r="AA115" s="34"/>
      <c r="AB115" s="34"/>
      <c r="AC115" s="34"/>
      <c r="AD115" s="34"/>
      <c r="AE115" s="34"/>
    </row>
    <row r="116" spans="1:65" s="11" customFormat="1" ht="29.25" customHeight="1">
      <c r="A116" s="127"/>
      <c r="B116" s="128"/>
      <c r="C116" s="129" t="s">
        <v>138</v>
      </c>
      <c r="D116" s="130" t="s">
        <v>57</v>
      </c>
      <c r="E116" s="130" t="s">
        <v>53</v>
      </c>
      <c r="F116" s="130" t="s">
        <v>54</v>
      </c>
      <c r="G116" s="130" t="s">
        <v>139</v>
      </c>
      <c r="H116" s="130" t="s">
        <v>140</v>
      </c>
      <c r="I116" s="130" t="s">
        <v>141</v>
      </c>
      <c r="J116" s="131" t="s">
        <v>131</v>
      </c>
      <c r="K116" s="132" t="s">
        <v>142</v>
      </c>
      <c r="L116" s="133"/>
      <c r="M116" s="64" t="s">
        <v>1</v>
      </c>
      <c r="N116" s="65" t="s">
        <v>36</v>
      </c>
      <c r="O116" s="65" t="s">
        <v>143</v>
      </c>
      <c r="P116" s="65" t="s">
        <v>144</v>
      </c>
      <c r="Q116" s="65" t="s">
        <v>145</v>
      </c>
      <c r="R116" s="65" t="s">
        <v>146</v>
      </c>
      <c r="S116" s="65" t="s">
        <v>147</v>
      </c>
      <c r="T116" s="66" t="s">
        <v>148</v>
      </c>
      <c r="U116" s="127"/>
      <c r="V116" s="127"/>
      <c r="W116" s="127"/>
      <c r="X116" s="127"/>
      <c r="Y116" s="127"/>
      <c r="Z116" s="127"/>
      <c r="AA116" s="127"/>
      <c r="AB116" s="127"/>
      <c r="AC116" s="127"/>
      <c r="AD116" s="127"/>
      <c r="AE116" s="127"/>
    </row>
    <row r="117" spans="1:65" s="2" customFormat="1" ht="22.9" customHeight="1">
      <c r="A117" s="34"/>
      <c r="B117" s="35"/>
      <c r="C117" s="71" t="s">
        <v>149</v>
      </c>
      <c r="D117" s="34"/>
      <c r="E117" s="34"/>
      <c r="F117" s="34"/>
      <c r="G117" s="34"/>
      <c r="H117" s="34"/>
      <c r="I117" s="34"/>
      <c r="J117" s="134">
        <f>BK117</f>
        <v>0</v>
      </c>
      <c r="K117" s="34"/>
      <c r="L117" s="35"/>
      <c r="M117" s="67"/>
      <c r="N117" s="58"/>
      <c r="O117" s="68"/>
      <c r="P117" s="135">
        <f>P118</f>
        <v>0</v>
      </c>
      <c r="Q117" s="68"/>
      <c r="R117" s="135">
        <f>R118</f>
        <v>0</v>
      </c>
      <c r="S117" s="68"/>
      <c r="T117" s="136">
        <f>T118</f>
        <v>0</v>
      </c>
      <c r="U117" s="34"/>
      <c r="V117" s="34"/>
      <c r="W117" s="34"/>
      <c r="X117" s="34"/>
      <c r="Y117" s="34"/>
      <c r="Z117" s="34"/>
      <c r="AA117" s="34"/>
      <c r="AB117" s="34"/>
      <c r="AC117" s="34"/>
      <c r="AD117" s="34"/>
      <c r="AE117" s="34"/>
      <c r="AT117" s="19" t="s">
        <v>71</v>
      </c>
      <c r="AU117" s="19" t="s">
        <v>133</v>
      </c>
      <c r="BK117" s="137">
        <f>BK118</f>
        <v>0</v>
      </c>
    </row>
    <row r="118" spans="1:65" s="12" customFormat="1" ht="25.9" customHeight="1">
      <c r="B118" s="138"/>
      <c r="D118" s="139" t="s">
        <v>71</v>
      </c>
      <c r="E118" s="140" t="s">
        <v>1322</v>
      </c>
      <c r="F118" s="140" t="s">
        <v>1323</v>
      </c>
      <c r="I118" s="141"/>
      <c r="J118" s="142">
        <f>BK118</f>
        <v>0</v>
      </c>
      <c r="L118" s="138"/>
      <c r="M118" s="143"/>
      <c r="N118" s="144"/>
      <c r="O118" s="144"/>
      <c r="P118" s="145">
        <f>SUM(P119:P132)</f>
        <v>0</v>
      </c>
      <c r="Q118" s="144"/>
      <c r="R118" s="145">
        <f>SUM(R119:R132)</f>
        <v>0</v>
      </c>
      <c r="S118" s="144"/>
      <c r="T118" s="146">
        <f>SUM(T119:T132)</f>
        <v>0</v>
      </c>
      <c r="AR118" s="139" t="s">
        <v>153</v>
      </c>
      <c r="AT118" s="147" t="s">
        <v>71</v>
      </c>
      <c r="AU118" s="147" t="s">
        <v>72</v>
      </c>
      <c r="AY118" s="139" t="s">
        <v>152</v>
      </c>
      <c r="BK118" s="148">
        <f>SUM(BK119:BK132)</f>
        <v>0</v>
      </c>
    </row>
    <row r="119" spans="1:65" s="2" customFormat="1" ht="44.25" customHeight="1">
      <c r="A119" s="34"/>
      <c r="B119" s="151"/>
      <c r="C119" s="152" t="s">
        <v>80</v>
      </c>
      <c r="D119" s="152" t="s">
        <v>155</v>
      </c>
      <c r="E119" s="153" t="s">
        <v>1324</v>
      </c>
      <c r="F119" s="154" t="s">
        <v>1325</v>
      </c>
      <c r="G119" s="155" t="s">
        <v>188</v>
      </c>
      <c r="H119" s="156">
        <v>8</v>
      </c>
      <c r="I119" s="157"/>
      <c r="J119" s="158">
        <f>ROUND(I119*H119,2)</f>
        <v>0</v>
      </c>
      <c r="K119" s="159"/>
      <c r="L119" s="35"/>
      <c r="M119" s="160" t="s">
        <v>1</v>
      </c>
      <c r="N119" s="161" t="s">
        <v>37</v>
      </c>
      <c r="O119" s="60"/>
      <c r="P119" s="162">
        <f>O119*H119</f>
        <v>0</v>
      </c>
      <c r="Q119" s="162">
        <v>0</v>
      </c>
      <c r="R119" s="162">
        <f>Q119*H119</f>
        <v>0</v>
      </c>
      <c r="S119" s="162">
        <v>0</v>
      </c>
      <c r="T119" s="163">
        <f>S119*H119</f>
        <v>0</v>
      </c>
      <c r="U119" s="34"/>
      <c r="V119" s="34"/>
      <c r="W119" s="34"/>
      <c r="X119" s="34"/>
      <c r="Y119" s="34"/>
      <c r="Z119" s="34"/>
      <c r="AA119" s="34"/>
      <c r="AB119" s="34"/>
      <c r="AC119" s="34"/>
      <c r="AD119" s="34"/>
      <c r="AE119" s="34"/>
      <c r="AR119" s="164" t="s">
        <v>159</v>
      </c>
      <c r="AT119" s="164" t="s">
        <v>155</v>
      </c>
      <c r="AU119" s="164" t="s">
        <v>80</v>
      </c>
      <c r="AY119" s="19" t="s">
        <v>152</v>
      </c>
      <c r="BE119" s="165">
        <f>IF(N119="základní",J119,0)</f>
        <v>0</v>
      </c>
      <c r="BF119" s="165">
        <f>IF(N119="snížená",J119,0)</f>
        <v>0</v>
      </c>
      <c r="BG119" s="165">
        <f>IF(N119="zákl. přenesená",J119,0)</f>
        <v>0</v>
      </c>
      <c r="BH119" s="165">
        <f>IF(N119="sníž. přenesená",J119,0)</f>
        <v>0</v>
      </c>
      <c r="BI119" s="165">
        <f>IF(N119="nulová",J119,0)</f>
        <v>0</v>
      </c>
      <c r="BJ119" s="19" t="s">
        <v>80</v>
      </c>
      <c r="BK119" s="165">
        <f>ROUND(I119*H119,2)</f>
        <v>0</v>
      </c>
      <c r="BL119" s="19" t="s">
        <v>159</v>
      </c>
      <c r="BM119" s="164" t="s">
        <v>82</v>
      </c>
    </row>
    <row r="120" spans="1:65" s="2" customFormat="1" ht="16.5" customHeight="1">
      <c r="A120" s="34"/>
      <c r="B120" s="151"/>
      <c r="C120" s="152" t="s">
        <v>82</v>
      </c>
      <c r="D120" s="152" t="s">
        <v>155</v>
      </c>
      <c r="E120" s="153" t="s">
        <v>1326</v>
      </c>
      <c r="F120" s="154" t="s">
        <v>1327</v>
      </c>
      <c r="G120" s="155" t="s">
        <v>1328</v>
      </c>
      <c r="H120" s="217">
        <v>3.0000000000000001E-3</v>
      </c>
      <c r="I120" s="157"/>
      <c r="J120" s="158">
        <f>ROUND(I120*H120,2)</f>
        <v>0</v>
      </c>
      <c r="K120" s="159"/>
      <c r="L120" s="35"/>
      <c r="M120" s="160" t="s">
        <v>1</v>
      </c>
      <c r="N120" s="161" t="s">
        <v>37</v>
      </c>
      <c r="O120" s="60"/>
      <c r="P120" s="162">
        <f>O120*H120</f>
        <v>0</v>
      </c>
      <c r="Q120" s="162">
        <v>0</v>
      </c>
      <c r="R120" s="162">
        <f>Q120*H120</f>
        <v>0</v>
      </c>
      <c r="S120" s="162">
        <v>0</v>
      </c>
      <c r="T120" s="163">
        <f>S120*H120</f>
        <v>0</v>
      </c>
      <c r="U120" s="34"/>
      <c r="V120" s="34"/>
      <c r="W120" s="34"/>
      <c r="X120" s="34"/>
      <c r="Y120" s="34"/>
      <c r="Z120" s="34"/>
      <c r="AA120" s="34"/>
      <c r="AB120" s="34"/>
      <c r="AC120" s="34"/>
      <c r="AD120" s="34"/>
      <c r="AE120" s="34"/>
      <c r="AR120" s="164" t="s">
        <v>159</v>
      </c>
      <c r="AT120" s="164" t="s">
        <v>155</v>
      </c>
      <c r="AU120" s="164" t="s">
        <v>80</v>
      </c>
      <c r="AY120" s="19" t="s">
        <v>152</v>
      </c>
      <c r="BE120" s="165">
        <f>IF(N120="základní",J120,0)</f>
        <v>0</v>
      </c>
      <c r="BF120" s="165">
        <f>IF(N120="snížená",J120,0)</f>
        <v>0</v>
      </c>
      <c r="BG120" s="165">
        <f>IF(N120="zákl. přenesená",J120,0)</f>
        <v>0</v>
      </c>
      <c r="BH120" s="165">
        <f>IF(N120="sníž. přenesená",J120,0)</f>
        <v>0</v>
      </c>
      <c r="BI120" s="165">
        <f>IF(N120="nulová",J120,0)</f>
        <v>0</v>
      </c>
      <c r="BJ120" s="19" t="s">
        <v>80</v>
      </c>
      <c r="BK120" s="165">
        <f>ROUND(I120*H120,2)</f>
        <v>0</v>
      </c>
      <c r="BL120" s="19" t="s">
        <v>159</v>
      </c>
      <c r="BM120" s="164" t="s">
        <v>159</v>
      </c>
    </row>
    <row r="121" spans="1:65" s="2" customFormat="1" ht="16.5" customHeight="1">
      <c r="A121" s="34"/>
      <c r="B121" s="151"/>
      <c r="C121" s="152" t="s">
        <v>162</v>
      </c>
      <c r="D121" s="152" t="s">
        <v>155</v>
      </c>
      <c r="E121" s="153" t="s">
        <v>1329</v>
      </c>
      <c r="F121" s="154" t="s">
        <v>1330</v>
      </c>
      <c r="G121" s="155" t="s">
        <v>1328</v>
      </c>
      <c r="H121" s="217">
        <v>2E-3</v>
      </c>
      <c r="I121" s="157"/>
      <c r="J121" s="158">
        <f>ROUND(I121*H121,2)</f>
        <v>0</v>
      </c>
      <c r="K121" s="159"/>
      <c r="L121" s="35"/>
      <c r="M121" s="160" t="s">
        <v>1</v>
      </c>
      <c r="N121" s="161" t="s">
        <v>37</v>
      </c>
      <c r="O121" s="60"/>
      <c r="P121" s="162">
        <f>O121*H121</f>
        <v>0</v>
      </c>
      <c r="Q121" s="162">
        <v>0</v>
      </c>
      <c r="R121" s="162">
        <f>Q121*H121</f>
        <v>0</v>
      </c>
      <c r="S121" s="162">
        <v>0</v>
      </c>
      <c r="T121" s="163">
        <f>S121*H121</f>
        <v>0</v>
      </c>
      <c r="U121" s="34"/>
      <c r="V121" s="34"/>
      <c r="W121" s="34"/>
      <c r="X121" s="34"/>
      <c r="Y121" s="34"/>
      <c r="Z121" s="34"/>
      <c r="AA121" s="34"/>
      <c r="AB121" s="34"/>
      <c r="AC121" s="34"/>
      <c r="AD121" s="34"/>
      <c r="AE121" s="34"/>
      <c r="AR121" s="164" t="s">
        <v>159</v>
      </c>
      <c r="AT121" s="164" t="s">
        <v>155</v>
      </c>
      <c r="AU121" s="164" t="s">
        <v>80</v>
      </c>
      <c r="AY121" s="19" t="s">
        <v>152</v>
      </c>
      <c r="BE121" s="165">
        <f>IF(N121="základní",J121,0)</f>
        <v>0</v>
      </c>
      <c r="BF121" s="165">
        <f>IF(N121="snížená",J121,0)</f>
        <v>0</v>
      </c>
      <c r="BG121" s="165">
        <f>IF(N121="zákl. přenesená",J121,0)</f>
        <v>0</v>
      </c>
      <c r="BH121" s="165">
        <f>IF(N121="sníž. přenesená",J121,0)</f>
        <v>0</v>
      </c>
      <c r="BI121" s="165">
        <f>IF(N121="nulová",J121,0)</f>
        <v>0</v>
      </c>
      <c r="BJ121" s="19" t="s">
        <v>80</v>
      </c>
      <c r="BK121" s="165">
        <f>ROUND(I121*H121,2)</f>
        <v>0</v>
      </c>
      <c r="BL121" s="19" t="s">
        <v>159</v>
      </c>
      <c r="BM121" s="164" t="s">
        <v>173</v>
      </c>
    </row>
    <row r="122" spans="1:65" s="2" customFormat="1" ht="16.5" customHeight="1">
      <c r="A122" s="34"/>
      <c r="B122" s="151"/>
      <c r="C122" s="152" t="s">
        <v>159</v>
      </c>
      <c r="D122" s="152" t="s">
        <v>155</v>
      </c>
      <c r="E122" s="153" t="s">
        <v>1331</v>
      </c>
      <c r="F122" s="154" t="s">
        <v>410</v>
      </c>
      <c r="G122" s="155" t="s">
        <v>1328</v>
      </c>
      <c r="H122" s="217">
        <v>1E-3</v>
      </c>
      <c r="I122" s="157"/>
      <c r="J122" s="158">
        <f>ROUND(I122*H122,2)</f>
        <v>0</v>
      </c>
      <c r="K122" s="159"/>
      <c r="L122" s="35"/>
      <c r="M122" s="160" t="s">
        <v>1</v>
      </c>
      <c r="N122" s="161" t="s">
        <v>37</v>
      </c>
      <c r="O122" s="60"/>
      <c r="P122" s="162">
        <f>O122*H122</f>
        <v>0</v>
      </c>
      <c r="Q122" s="162">
        <v>0</v>
      </c>
      <c r="R122" s="162">
        <f>Q122*H122</f>
        <v>0</v>
      </c>
      <c r="S122" s="162">
        <v>0</v>
      </c>
      <c r="T122" s="163">
        <f>S122*H122</f>
        <v>0</v>
      </c>
      <c r="U122" s="34"/>
      <c r="V122" s="34"/>
      <c r="W122" s="34"/>
      <c r="X122" s="34"/>
      <c r="Y122" s="34"/>
      <c r="Z122" s="34"/>
      <c r="AA122" s="34"/>
      <c r="AB122" s="34"/>
      <c r="AC122" s="34"/>
      <c r="AD122" s="34"/>
      <c r="AE122" s="34"/>
      <c r="AR122" s="164" t="s">
        <v>159</v>
      </c>
      <c r="AT122" s="164" t="s">
        <v>155</v>
      </c>
      <c r="AU122" s="164" t="s">
        <v>80</v>
      </c>
      <c r="AY122" s="19" t="s">
        <v>152</v>
      </c>
      <c r="BE122" s="165">
        <f>IF(N122="základní",J122,0)</f>
        <v>0</v>
      </c>
      <c r="BF122" s="165">
        <f>IF(N122="snížená",J122,0)</f>
        <v>0</v>
      </c>
      <c r="BG122" s="165">
        <f>IF(N122="zákl. přenesená",J122,0)</f>
        <v>0</v>
      </c>
      <c r="BH122" s="165">
        <f>IF(N122="sníž. přenesená",J122,0)</f>
        <v>0</v>
      </c>
      <c r="BI122" s="165">
        <f>IF(N122="nulová",J122,0)</f>
        <v>0</v>
      </c>
      <c r="BJ122" s="19" t="s">
        <v>80</v>
      </c>
      <c r="BK122" s="165">
        <f>ROUND(I122*H122,2)</f>
        <v>0</v>
      </c>
      <c r="BL122" s="19" t="s">
        <v>159</v>
      </c>
      <c r="BM122" s="164" t="s">
        <v>168</v>
      </c>
    </row>
    <row r="123" spans="1:65" s="2" customFormat="1" ht="62.65" customHeight="1">
      <c r="A123" s="34"/>
      <c r="B123" s="151"/>
      <c r="C123" s="152" t="s">
        <v>153</v>
      </c>
      <c r="D123" s="152" t="s">
        <v>155</v>
      </c>
      <c r="E123" s="153" t="s">
        <v>1332</v>
      </c>
      <c r="F123" s="154" t="s">
        <v>1333</v>
      </c>
      <c r="G123" s="155" t="s">
        <v>439</v>
      </c>
      <c r="H123" s="156">
        <v>4.4939999999999998</v>
      </c>
      <c r="I123" s="157"/>
      <c r="J123" s="158">
        <f>ROUND(I123*H123,2)</f>
        <v>0</v>
      </c>
      <c r="K123" s="159"/>
      <c r="L123" s="35"/>
      <c r="M123" s="160" t="s">
        <v>1</v>
      </c>
      <c r="N123" s="161" t="s">
        <v>37</v>
      </c>
      <c r="O123" s="60"/>
      <c r="P123" s="162">
        <f>O123*H123</f>
        <v>0</v>
      </c>
      <c r="Q123" s="162">
        <v>0</v>
      </c>
      <c r="R123" s="162">
        <f>Q123*H123</f>
        <v>0</v>
      </c>
      <c r="S123" s="162">
        <v>0</v>
      </c>
      <c r="T123" s="163">
        <f>S123*H123</f>
        <v>0</v>
      </c>
      <c r="U123" s="34"/>
      <c r="V123" s="34"/>
      <c r="W123" s="34"/>
      <c r="X123" s="34"/>
      <c r="Y123" s="34"/>
      <c r="Z123" s="34"/>
      <c r="AA123" s="34"/>
      <c r="AB123" s="34"/>
      <c r="AC123" s="34"/>
      <c r="AD123" s="34"/>
      <c r="AE123" s="34"/>
      <c r="AR123" s="164" t="s">
        <v>159</v>
      </c>
      <c r="AT123" s="164" t="s">
        <v>155</v>
      </c>
      <c r="AU123" s="164" t="s">
        <v>80</v>
      </c>
      <c r="AY123" s="19" t="s">
        <v>152</v>
      </c>
      <c r="BE123" s="165">
        <f>IF(N123="základní",J123,0)</f>
        <v>0</v>
      </c>
      <c r="BF123" s="165">
        <f>IF(N123="snížená",J123,0)</f>
        <v>0</v>
      </c>
      <c r="BG123" s="165">
        <f>IF(N123="zákl. přenesená",J123,0)</f>
        <v>0</v>
      </c>
      <c r="BH123" s="165">
        <f>IF(N123="sníž. přenesená",J123,0)</f>
        <v>0</v>
      </c>
      <c r="BI123" s="165">
        <f>IF(N123="nulová",J123,0)</f>
        <v>0</v>
      </c>
      <c r="BJ123" s="19" t="s">
        <v>80</v>
      </c>
      <c r="BK123" s="165">
        <f>ROUND(I123*H123,2)</f>
        <v>0</v>
      </c>
      <c r="BL123" s="19" t="s">
        <v>159</v>
      </c>
      <c r="BM123" s="164" t="s">
        <v>190</v>
      </c>
    </row>
    <row r="124" spans="1:65" s="13" customFormat="1">
      <c r="B124" s="182"/>
      <c r="D124" s="183" t="s">
        <v>440</v>
      </c>
      <c r="E124" s="184" t="s">
        <v>1</v>
      </c>
      <c r="F124" s="185" t="s">
        <v>1334</v>
      </c>
      <c r="H124" s="186">
        <v>4.4939999999999998</v>
      </c>
      <c r="I124" s="187"/>
      <c r="L124" s="182"/>
      <c r="M124" s="188"/>
      <c r="N124" s="189"/>
      <c r="O124" s="189"/>
      <c r="P124" s="189"/>
      <c r="Q124" s="189"/>
      <c r="R124" s="189"/>
      <c r="S124" s="189"/>
      <c r="T124" s="190"/>
      <c r="AT124" s="184" t="s">
        <v>440</v>
      </c>
      <c r="AU124" s="184" t="s">
        <v>80</v>
      </c>
      <c r="AV124" s="13" t="s">
        <v>82</v>
      </c>
      <c r="AW124" s="13" t="s">
        <v>29</v>
      </c>
      <c r="AX124" s="13" t="s">
        <v>72</v>
      </c>
      <c r="AY124" s="184" t="s">
        <v>152</v>
      </c>
    </row>
    <row r="125" spans="1:65" s="14" customFormat="1">
      <c r="B125" s="191"/>
      <c r="D125" s="183" t="s">
        <v>440</v>
      </c>
      <c r="E125" s="192" t="s">
        <v>1</v>
      </c>
      <c r="F125" s="193" t="s">
        <v>448</v>
      </c>
      <c r="H125" s="194">
        <v>4.4939999999999998</v>
      </c>
      <c r="I125" s="195"/>
      <c r="L125" s="191"/>
      <c r="M125" s="196"/>
      <c r="N125" s="197"/>
      <c r="O125" s="197"/>
      <c r="P125" s="197"/>
      <c r="Q125" s="197"/>
      <c r="R125" s="197"/>
      <c r="S125" s="197"/>
      <c r="T125" s="198"/>
      <c r="AT125" s="192" t="s">
        <v>440</v>
      </c>
      <c r="AU125" s="192" t="s">
        <v>80</v>
      </c>
      <c r="AV125" s="14" t="s">
        <v>159</v>
      </c>
      <c r="AW125" s="14" t="s">
        <v>29</v>
      </c>
      <c r="AX125" s="14" t="s">
        <v>80</v>
      </c>
      <c r="AY125" s="192" t="s">
        <v>152</v>
      </c>
    </row>
    <row r="126" spans="1:65" s="2" customFormat="1" ht="37.9" customHeight="1">
      <c r="A126" s="34"/>
      <c r="B126" s="151"/>
      <c r="C126" s="152" t="s">
        <v>173</v>
      </c>
      <c r="D126" s="152" t="s">
        <v>155</v>
      </c>
      <c r="E126" s="153" t="s">
        <v>1335</v>
      </c>
      <c r="F126" s="154" t="s">
        <v>1336</v>
      </c>
      <c r="G126" s="155" t="s">
        <v>1328</v>
      </c>
      <c r="H126" s="217">
        <v>1E-3</v>
      </c>
      <c r="I126" s="157"/>
      <c r="J126" s="158">
        <f>ROUND(I126*H126,2)</f>
        <v>0</v>
      </c>
      <c r="K126" s="159"/>
      <c r="L126" s="35"/>
      <c r="M126" s="160" t="s">
        <v>1</v>
      </c>
      <c r="N126" s="161" t="s">
        <v>37</v>
      </c>
      <c r="O126" s="60"/>
      <c r="P126" s="162">
        <f>O126*H126</f>
        <v>0</v>
      </c>
      <c r="Q126" s="162">
        <v>0</v>
      </c>
      <c r="R126" s="162">
        <f>Q126*H126</f>
        <v>0</v>
      </c>
      <c r="S126" s="162">
        <v>0</v>
      </c>
      <c r="T126" s="163">
        <f>S126*H126</f>
        <v>0</v>
      </c>
      <c r="U126" s="34"/>
      <c r="V126" s="34"/>
      <c r="W126" s="34"/>
      <c r="X126" s="34"/>
      <c r="Y126" s="34"/>
      <c r="Z126" s="34"/>
      <c r="AA126" s="34"/>
      <c r="AB126" s="34"/>
      <c r="AC126" s="34"/>
      <c r="AD126" s="34"/>
      <c r="AE126" s="34"/>
      <c r="AR126" s="164" t="s">
        <v>159</v>
      </c>
      <c r="AT126" s="164" t="s">
        <v>155</v>
      </c>
      <c r="AU126" s="164" t="s">
        <v>80</v>
      </c>
      <c r="AY126" s="19" t="s">
        <v>152</v>
      </c>
      <c r="BE126" s="165">
        <f>IF(N126="základní",J126,0)</f>
        <v>0</v>
      </c>
      <c r="BF126" s="165">
        <f>IF(N126="snížená",J126,0)</f>
        <v>0</v>
      </c>
      <c r="BG126" s="165">
        <f>IF(N126="zákl. přenesená",J126,0)</f>
        <v>0</v>
      </c>
      <c r="BH126" s="165">
        <f>IF(N126="sníž. přenesená",J126,0)</f>
        <v>0</v>
      </c>
      <c r="BI126" s="165">
        <f>IF(N126="nulová",J126,0)</f>
        <v>0</v>
      </c>
      <c r="BJ126" s="19" t="s">
        <v>80</v>
      </c>
      <c r="BK126" s="165">
        <f>ROUND(I126*H126,2)</f>
        <v>0</v>
      </c>
      <c r="BL126" s="19" t="s">
        <v>159</v>
      </c>
      <c r="BM126" s="164" t="s">
        <v>199</v>
      </c>
    </row>
    <row r="127" spans="1:65" s="2" customFormat="1" ht="49.15" customHeight="1">
      <c r="A127" s="34"/>
      <c r="B127" s="151"/>
      <c r="C127" s="152" t="s">
        <v>178</v>
      </c>
      <c r="D127" s="152" t="s">
        <v>155</v>
      </c>
      <c r="E127" s="153" t="s">
        <v>1337</v>
      </c>
      <c r="F127" s="154" t="s">
        <v>1338</v>
      </c>
      <c r="G127" s="155" t="s">
        <v>1328</v>
      </c>
      <c r="H127" s="217">
        <v>1</v>
      </c>
      <c r="I127" s="157"/>
      <c r="J127" s="158">
        <f>ROUND(I127*H127,2)</f>
        <v>0</v>
      </c>
      <c r="K127" s="159"/>
      <c r="L127" s="35"/>
      <c r="M127" s="160" t="s">
        <v>1</v>
      </c>
      <c r="N127" s="161" t="s">
        <v>37</v>
      </c>
      <c r="O127" s="60"/>
      <c r="P127" s="162">
        <f>O127*H127</f>
        <v>0</v>
      </c>
      <c r="Q127" s="162">
        <v>0</v>
      </c>
      <c r="R127" s="162">
        <f>Q127*H127</f>
        <v>0</v>
      </c>
      <c r="S127" s="162">
        <v>0</v>
      </c>
      <c r="T127" s="163">
        <f>S127*H127</f>
        <v>0</v>
      </c>
      <c r="U127" s="34"/>
      <c r="V127" s="34"/>
      <c r="W127" s="34"/>
      <c r="X127" s="34"/>
      <c r="Y127" s="34"/>
      <c r="Z127" s="34"/>
      <c r="AA127" s="34"/>
      <c r="AB127" s="34"/>
      <c r="AC127" s="34"/>
      <c r="AD127" s="34"/>
      <c r="AE127" s="34"/>
      <c r="AR127" s="164" t="s">
        <v>159</v>
      </c>
      <c r="AT127" s="164" t="s">
        <v>155</v>
      </c>
      <c r="AU127" s="164" t="s">
        <v>80</v>
      </c>
      <c r="AY127" s="19" t="s">
        <v>152</v>
      </c>
      <c r="BE127" s="165">
        <f>IF(N127="základní",J127,0)</f>
        <v>0</v>
      </c>
      <c r="BF127" s="165">
        <f>IF(N127="snížená",J127,0)</f>
        <v>0</v>
      </c>
      <c r="BG127" s="165">
        <f>IF(N127="zákl. přenesená",J127,0)</f>
        <v>0</v>
      </c>
      <c r="BH127" s="165">
        <f>IF(N127="sníž. přenesená",J127,0)</f>
        <v>0</v>
      </c>
      <c r="BI127" s="165">
        <f>IF(N127="nulová",J127,0)</f>
        <v>0</v>
      </c>
      <c r="BJ127" s="19" t="s">
        <v>80</v>
      </c>
      <c r="BK127" s="165">
        <f>ROUND(I127*H127,2)</f>
        <v>0</v>
      </c>
      <c r="BL127" s="19" t="s">
        <v>159</v>
      </c>
      <c r="BM127" s="164" t="s">
        <v>207</v>
      </c>
    </row>
    <row r="128" spans="1:65" s="2" customFormat="1" ht="37.9" customHeight="1">
      <c r="A128" s="34"/>
      <c r="B128" s="151"/>
      <c r="C128" s="152" t="s">
        <v>168</v>
      </c>
      <c r="D128" s="152" t="s">
        <v>155</v>
      </c>
      <c r="E128" s="153" t="s">
        <v>1339</v>
      </c>
      <c r="F128" s="154" t="s">
        <v>1340</v>
      </c>
      <c r="G128" s="155" t="s">
        <v>1328</v>
      </c>
      <c r="H128" s="217">
        <v>4.0000000000000001E-3</v>
      </c>
      <c r="I128" s="157"/>
      <c r="J128" s="158">
        <f>ROUND(I128*H128,2)</f>
        <v>0</v>
      </c>
      <c r="K128" s="159"/>
      <c r="L128" s="35"/>
      <c r="M128" s="160" t="s">
        <v>1</v>
      </c>
      <c r="N128" s="161" t="s">
        <v>37</v>
      </c>
      <c r="O128" s="60"/>
      <c r="P128" s="162">
        <f>O128*H128</f>
        <v>0</v>
      </c>
      <c r="Q128" s="162">
        <v>0</v>
      </c>
      <c r="R128" s="162">
        <f>Q128*H128</f>
        <v>0</v>
      </c>
      <c r="S128" s="162">
        <v>0</v>
      </c>
      <c r="T128" s="163">
        <f>S128*H128</f>
        <v>0</v>
      </c>
      <c r="U128" s="34"/>
      <c r="V128" s="34"/>
      <c r="W128" s="34"/>
      <c r="X128" s="34"/>
      <c r="Y128" s="34"/>
      <c r="Z128" s="34"/>
      <c r="AA128" s="34"/>
      <c r="AB128" s="34"/>
      <c r="AC128" s="34"/>
      <c r="AD128" s="34"/>
      <c r="AE128" s="34"/>
      <c r="AR128" s="164" t="s">
        <v>159</v>
      </c>
      <c r="AT128" s="164" t="s">
        <v>155</v>
      </c>
      <c r="AU128" s="164" t="s">
        <v>80</v>
      </c>
      <c r="AY128" s="19" t="s">
        <v>152</v>
      </c>
      <c r="BE128" s="165">
        <f>IF(N128="základní",J128,0)</f>
        <v>0</v>
      </c>
      <c r="BF128" s="165">
        <f>IF(N128="snížená",J128,0)</f>
        <v>0</v>
      </c>
      <c r="BG128" s="165">
        <f>IF(N128="zákl. přenesená",J128,0)</f>
        <v>0</v>
      </c>
      <c r="BH128" s="165">
        <f>IF(N128="sníž. přenesená",J128,0)</f>
        <v>0</v>
      </c>
      <c r="BI128" s="165">
        <f>IF(N128="nulová",J128,0)</f>
        <v>0</v>
      </c>
      <c r="BJ128" s="19" t="s">
        <v>80</v>
      </c>
      <c r="BK128" s="165">
        <f>ROUND(I128*H128,2)</f>
        <v>0</v>
      </c>
      <c r="BL128" s="19" t="s">
        <v>159</v>
      </c>
      <c r="BM128" s="164" t="s">
        <v>214</v>
      </c>
    </row>
    <row r="129" spans="1:65" s="2" customFormat="1" ht="49.15" customHeight="1">
      <c r="A129" s="34"/>
      <c r="B129" s="151"/>
      <c r="C129" s="152" t="s">
        <v>185</v>
      </c>
      <c r="D129" s="152" t="s">
        <v>155</v>
      </c>
      <c r="E129" s="153" t="s">
        <v>1341</v>
      </c>
      <c r="F129" s="154" t="s">
        <v>1342</v>
      </c>
      <c r="G129" s="155" t="s">
        <v>176</v>
      </c>
      <c r="H129" s="156">
        <v>4493.88</v>
      </c>
      <c r="I129" s="157"/>
      <c r="J129" s="158">
        <f>ROUND(I129*H129,2)</f>
        <v>0</v>
      </c>
      <c r="K129" s="159"/>
      <c r="L129" s="35"/>
      <c r="M129" s="160" t="s">
        <v>1</v>
      </c>
      <c r="N129" s="161" t="s">
        <v>37</v>
      </c>
      <c r="O129" s="60"/>
      <c r="P129" s="162">
        <f>O129*H129</f>
        <v>0</v>
      </c>
      <c r="Q129" s="162">
        <v>0</v>
      </c>
      <c r="R129" s="162">
        <f>Q129*H129</f>
        <v>0</v>
      </c>
      <c r="S129" s="162">
        <v>0</v>
      </c>
      <c r="T129" s="163">
        <f>S129*H129</f>
        <v>0</v>
      </c>
      <c r="U129" s="34"/>
      <c r="V129" s="34"/>
      <c r="W129" s="34"/>
      <c r="X129" s="34"/>
      <c r="Y129" s="34"/>
      <c r="Z129" s="34"/>
      <c r="AA129" s="34"/>
      <c r="AB129" s="34"/>
      <c r="AC129" s="34"/>
      <c r="AD129" s="34"/>
      <c r="AE129" s="34"/>
      <c r="AR129" s="164" t="s">
        <v>159</v>
      </c>
      <c r="AT129" s="164" t="s">
        <v>155</v>
      </c>
      <c r="AU129" s="164" t="s">
        <v>80</v>
      </c>
      <c r="AY129" s="19" t="s">
        <v>152</v>
      </c>
      <c r="BE129" s="165">
        <f>IF(N129="základní",J129,0)</f>
        <v>0</v>
      </c>
      <c r="BF129" s="165">
        <f>IF(N129="snížená",J129,0)</f>
        <v>0</v>
      </c>
      <c r="BG129" s="165">
        <f>IF(N129="zákl. přenesená",J129,0)</f>
        <v>0</v>
      </c>
      <c r="BH129" s="165">
        <f>IF(N129="sníž. přenesená",J129,0)</f>
        <v>0</v>
      </c>
      <c r="BI129" s="165">
        <f>IF(N129="nulová",J129,0)</f>
        <v>0</v>
      </c>
      <c r="BJ129" s="19" t="s">
        <v>80</v>
      </c>
      <c r="BK129" s="165">
        <f>ROUND(I129*H129,2)</f>
        <v>0</v>
      </c>
      <c r="BL129" s="19" t="s">
        <v>159</v>
      </c>
      <c r="BM129" s="164" t="s">
        <v>189</v>
      </c>
    </row>
    <row r="130" spans="1:65" s="13" customFormat="1">
      <c r="B130" s="182"/>
      <c r="D130" s="183" t="s">
        <v>440</v>
      </c>
      <c r="E130" s="184" t="s">
        <v>1</v>
      </c>
      <c r="F130" s="185" t="s">
        <v>1343</v>
      </c>
      <c r="H130" s="186">
        <v>4493.88</v>
      </c>
      <c r="I130" s="187"/>
      <c r="L130" s="182"/>
      <c r="M130" s="188"/>
      <c r="N130" s="189"/>
      <c r="O130" s="189"/>
      <c r="P130" s="189"/>
      <c r="Q130" s="189"/>
      <c r="R130" s="189"/>
      <c r="S130" s="189"/>
      <c r="T130" s="190"/>
      <c r="AT130" s="184" t="s">
        <v>440</v>
      </c>
      <c r="AU130" s="184" t="s">
        <v>80</v>
      </c>
      <c r="AV130" s="13" t="s">
        <v>82</v>
      </c>
      <c r="AW130" s="13" t="s">
        <v>29</v>
      </c>
      <c r="AX130" s="13" t="s">
        <v>72</v>
      </c>
      <c r="AY130" s="184" t="s">
        <v>152</v>
      </c>
    </row>
    <row r="131" spans="1:65" s="14" customFormat="1">
      <c r="B131" s="191"/>
      <c r="D131" s="183" t="s">
        <v>440</v>
      </c>
      <c r="E131" s="192" t="s">
        <v>1</v>
      </c>
      <c r="F131" s="193" t="s">
        <v>448</v>
      </c>
      <c r="H131" s="194">
        <v>4493.88</v>
      </c>
      <c r="I131" s="195"/>
      <c r="L131" s="191"/>
      <c r="M131" s="196"/>
      <c r="N131" s="197"/>
      <c r="O131" s="197"/>
      <c r="P131" s="197"/>
      <c r="Q131" s="197"/>
      <c r="R131" s="197"/>
      <c r="S131" s="197"/>
      <c r="T131" s="198"/>
      <c r="AT131" s="192" t="s">
        <v>440</v>
      </c>
      <c r="AU131" s="192" t="s">
        <v>80</v>
      </c>
      <c r="AV131" s="14" t="s">
        <v>159</v>
      </c>
      <c r="AW131" s="14" t="s">
        <v>29</v>
      </c>
      <c r="AX131" s="14" t="s">
        <v>80</v>
      </c>
      <c r="AY131" s="192" t="s">
        <v>152</v>
      </c>
    </row>
    <row r="132" spans="1:65" s="2" customFormat="1" ht="24.2" customHeight="1">
      <c r="A132" s="34"/>
      <c r="B132" s="151"/>
      <c r="C132" s="152" t="s">
        <v>190</v>
      </c>
      <c r="D132" s="152" t="s">
        <v>155</v>
      </c>
      <c r="E132" s="153" t="s">
        <v>1344</v>
      </c>
      <c r="F132" s="154" t="s">
        <v>1345</v>
      </c>
      <c r="G132" s="155" t="s">
        <v>1346</v>
      </c>
      <c r="H132" s="156">
        <v>150</v>
      </c>
      <c r="I132" s="157"/>
      <c r="J132" s="158">
        <f>ROUND(I132*H132,2)</f>
        <v>0</v>
      </c>
      <c r="K132" s="159"/>
      <c r="L132" s="35"/>
      <c r="M132" s="177" t="s">
        <v>1</v>
      </c>
      <c r="N132" s="178" t="s">
        <v>37</v>
      </c>
      <c r="O132" s="179"/>
      <c r="P132" s="180">
        <f>O132*H132</f>
        <v>0</v>
      </c>
      <c r="Q132" s="180">
        <v>0</v>
      </c>
      <c r="R132" s="180">
        <f>Q132*H132</f>
        <v>0</v>
      </c>
      <c r="S132" s="180">
        <v>0</v>
      </c>
      <c r="T132" s="181">
        <f>S132*H132</f>
        <v>0</v>
      </c>
      <c r="U132" s="34"/>
      <c r="V132" s="34"/>
      <c r="W132" s="34"/>
      <c r="X132" s="34"/>
      <c r="Y132" s="34"/>
      <c r="Z132" s="34"/>
      <c r="AA132" s="34"/>
      <c r="AB132" s="34"/>
      <c r="AC132" s="34"/>
      <c r="AD132" s="34"/>
      <c r="AE132" s="34"/>
      <c r="AR132" s="164" t="s">
        <v>159</v>
      </c>
      <c r="AT132" s="164" t="s">
        <v>155</v>
      </c>
      <c r="AU132" s="164" t="s">
        <v>80</v>
      </c>
      <c r="AY132" s="19" t="s">
        <v>152</v>
      </c>
      <c r="BE132" s="165">
        <f>IF(N132="základní",J132,0)</f>
        <v>0</v>
      </c>
      <c r="BF132" s="165">
        <f>IF(N132="snížená",J132,0)</f>
        <v>0</v>
      </c>
      <c r="BG132" s="165">
        <f>IF(N132="zákl. přenesená",J132,0)</f>
        <v>0</v>
      </c>
      <c r="BH132" s="165">
        <f>IF(N132="sníž. přenesená",J132,0)</f>
        <v>0</v>
      </c>
      <c r="BI132" s="165">
        <f>IF(N132="nulová",J132,0)</f>
        <v>0</v>
      </c>
      <c r="BJ132" s="19" t="s">
        <v>80</v>
      </c>
      <c r="BK132" s="165">
        <f>ROUND(I132*H132,2)</f>
        <v>0</v>
      </c>
      <c r="BL132" s="19" t="s">
        <v>159</v>
      </c>
      <c r="BM132" s="164" t="s">
        <v>236</v>
      </c>
    </row>
    <row r="133" spans="1:65" s="2" customFormat="1" ht="6.95" customHeight="1">
      <c r="A133" s="34"/>
      <c r="B133" s="49"/>
      <c r="C133" s="50"/>
      <c r="D133" s="50"/>
      <c r="E133" s="50"/>
      <c r="F133" s="50"/>
      <c r="G133" s="50"/>
      <c r="H133" s="50"/>
      <c r="I133" s="50"/>
      <c r="J133" s="50"/>
      <c r="K133" s="50"/>
      <c r="L133" s="35"/>
      <c r="M133" s="34"/>
      <c r="O133" s="34"/>
      <c r="P133" s="34"/>
      <c r="Q133" s="34"/>
      <c r="R133" s="34"/>
      <c r="S133" s="34"/>
      <c r="T133" s="34"/>
      <c r="U133" s="34"/>
      <c r="V133" s="34"/>
      <c r="W133" s="34"/>
      <c r="X133" s="34"/>
      <c r="Y133" s="34"/>
      <c r="Z133" s="34"/>
      <c r="AA133" s="34"/>
      <c r="AB133" s="34"/>
      <c r="AC133" s="34"/>
      <c r="AD133" s="34"/>
      <c r="AE133" s="34"/>
    </row>
  </sheetData>
  <autoFilter ref="C116:K132" xr:uid="{00000000-0009-0000-0000-000006000000}"/>
  <mergeCells count="9">
    <mergeCell ref="E87:H87"/>
    <mergeCell ref="E107:H107"/>
    <mergeCell ref="E109:H109"/>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2:BM166"/>
  <sheetViews>
    <sheetView showGridLines="0" workbookViewId="0">
      <selection activeCell="C2" sqref="C2"/>
    </sheetView>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4" style="1" customWidth="1"/>
    <col min="9" max="9" width="15.83203125" style="1" customWidth="1"/>
    <col min="10" max="10" width="22.33203125" style="1" customWidth="1"/>
    <col min="11" max="11" width="22.33203125" style="1" hidden="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55" t="s">
        <v>5</v>
      </c>
      <c r="M2" s="256"/>
      <c r="N2" s="256"/>
      <c r="O2" s="256"/>
      <c r="P2" s="256"/>
      <c r="Q2" s="256"/>
      <c r="R2" s="256"/>
      <c r="S2" s="256"/>
      <c r="T2" s="256"/>
      <c r="U2" s="256"/>
      <c r="V2" s="256"/>
      <c r="AT2" s="19" t="s">
        <v>100</v>
      </c>
    </row>
    <row r="3" spans="1:46" s="1" customFormat="1" ht="6.95" customHeight="1">
      <c r="B3" s="20"/>
      <c r="C3" s="21"/>
      <c r="D3" s="21"/>
      <c r="E3" s="21"/>
      <c r="F3" s="21"/>
      <c r="G3" s="21"/>
      <c r="H3" s="21"/>
      <c r="I3" s="21"/>
      <c r="J3" s="21"/>
      <c r="K3" s="21"/>
      <c r="L3" s="22"/>
      <c r="AT3" s="19" t="s">
        <v>82</v>
      </c>
    </row>
    <row r="4" spans="1:46" s="1" customFormat="1" ht="24.95" customHeight="1">
      <c r="B4" s="22"/>
      <c r="D4" s="23" t="s">
        <v>126</v>
      </c>
      <c r="L4" s="22"/>
      <c r="M4" s="100" t="s">
        <v>10</v>
      </c>
      <c r="AT4" s="19" t="s">
        <v>3</v>
      </c>
    </row>
    <row r="5" spans="1:46" s="1" customFormat="1" ht="6.95" customHeight="1">
      <c r="B5" s="22"/>
      <c r="L5" s="22"/>
    </row>
    <row r="6" spans="1:46" s="1" customFormat="1" ht="12" customHeight="1">
      <c r="B6" s="22"/>
      <c r="D6" s="29" t="s">
        <v>16</v>
      </c>
      <c r="L6" s="22"/>
    </row>
    <row r="7" spans="1:46" s="1" customFormat="1" ht="16.5" customHeight="1">
      <c r="B7" s="22"/>
      <c r="E7" s="289" t="str">
        <f>'Rekapitulace stavby'!K6</f>
        <v>Oprava kolejí výhybek a nástupišť v žst. Strážnice</v>
      </c>
      <c r="F7" s="290"/>
      <c r="G7" s="290"/>
      <c r="H7" s="290"/>
      <c r="L7" s="22"/>
    </row>
    <row r="8" spans="1:46" s="2" customFormat="1" ht="12" customHeight="1">
      <c r="A8" s="34"/>
      <c r="B8" s="35"/>
      <c r="C8" s="34"/>
      <c r="D8" s="29" t="s">
        <v>127</v>
      </c>
      <c r="E8" s="34"/>
      <c r="F8" s="34"/>
      <c r="G8" s="34"/>
      <c r="H8" s="34"/>
      <c r="I8" s="34"/>
      <c r="J8" s="34"/>
      <c r="K8" s="34"/>
      <c r="L8" s="44"/>
      <c r="S8" s="34"/>
      <c r="T8" s="34"/>
      <c r="U8" s="34"/>
      <c r="V8" s="34"/>
      <c r="W8" s="34"/>
      <c r="X8" s="34"/>
      <c r="Y8" s="34"/>
      <c r="Z8" s="34"/>
      <c r="AA8" s="34"/>
      <c r="AB8" s="34"/>
      <c r="AC8" s="34"/>
      <c r="AD8" s="34"/>
      <c r="AE8" s="34"/>
    </row>
    <row r="9" spans="1:46" s="2" customFormat="1" ht="16.5" customHeight="1">
      <c r="A9" s="34"/>
      <c r="B9" s="35"/>
      <c r="C9" s="34"/>
      <c r="D9" s="34"/>
      <c r="E9" s="285" t="s">
        <v>1347</v>
      </c>
      <c r="F9" s="288"/>
      <c r="G9" s="288"/>
      <c r="H9" s="288"/>
      <c r="I9" s="34"/>
      <c r="J9" s="34"/>
      <c r="K9" s="34"/>
      <c r="L9" s="44"/>
      <c r="S9" s="34"/>
      <c r="T9" s="34"/>
      <c r="U9" s="34"/>
      <c r="V9" s="34"/>
      <c r="W9" s="34"/>
      <c r="X9" s="34"/>
      <c r="Y9" s="34"/>
      <c r="Z9" s="34"/>
      <c r="AA9" s="34"/>
      <c r="AB9" s="34"/>
      <c r="AC9" s="34"/>
      <c r="AD9" s="34"/>
      <c r="AE9" s="34"/>
    </row>
    <row r="10" spans="1:46" s="2" customFormat="1">
      <c r="A10" s="34"/>
      <c r="B10" s="35"/>
      <c r="C10" s="34"/>
      <c r="D10" s="34"/>
      <c r="E10" s="34"/>
      <c r="F10" s="34"/>
      <c r="G10" s="34"/>
      <c r="H10" s="34"/>
      <c r="I10" s="34"/>
      <c r="J10" s="34"/>
      <c r="K10" s="34"/>
      <c r="L10" s="44"/>
      <c r="S10" s="34"/>
      <c r="T10" s="34"/>
      <c r="U10" s="34"/>
      <c r="V10" s="34"/>
      <c r="W10" s="34"/>
      <c r="X10" s="34"/>
      <c r="Y10" s="34"/>
      <c r="Z10" s="34"/>
      <c r="AA10" s="34"/>
      <c r="AB10" s="34"/>
      <c r="AC10" s="34"/>
      <c r="AD10" s="34"/>
      <c r="AE10" s="34"/>
    </row>
    <row r="11" spans="1:46" s="2" customFormat="1" ht="12" customHeight="1">
      <c r="A11" s="34"/>
      <c r="B11" s="35"/>
      <c r="C11" s="34"/>
      <c r="D11" s="29" t="s">
        <v>18</v>
      </c>
      <c r="E11" s="34"/>
      <c r="F11" s="27" t="s">
        <v>1</v>
      </c>
      <c r="G11" s="34"/>
      <c r="H11" s="34"/>
      <c r="I11" s="29" t="s">
        <v>19</v>
      </c>
      <c r="J11" s="27" t="s">
        <v>1</v>
      </c>
      <c r="K11" s="34"/>
      <c r="L11" s="44"/>
      <c r="S11" s="34"/>
      <c r="T11" s="34"/>
      <c r="U11" s="34"/>
      <c r="V11" s="34"/>
      <c r="W11" s="34"/>
      <c r="X11" s="34"/>
      <c r="Y11" s="34"/>
      <c r="Z11" s="34"/>
      <c r="AA11" s="34"/>
      <c r="AB11" s="34"/>
      <c r="AC11" s="34"/>
      <c r="AD11" s="34"/>
      <c r="AE11" s="34"/>
    </row>
    <row r="12" spans="1:46" s="2" customFormat="1" ht="12" customHeight="1">
      <c r="A12" s="34"/>
      <c r="B12" s="35"/>
      <c r="C12" s="34"/>
      <c r="D12" s="29" t="s">
        <v>20</v>
      </c>
      <c r="E12" s="34"/>
      <c r="F12" s="27" t="s">
        <v>21</v>
      </c>
      <c r="G12" s="34"/>
      <c r="H12" s="34"/>
      <c r="I12" s="29" t="s">
        <v>22</v>
      </c>
      <c r="J12" s="57">
        <f>'Rekapitulace stavby'!AN8</f>
        <v>45072</v>
      </c>
      <c r="K12" s="34"/>
      <c r="L12" s="44"/>
      <c r="S12" s="34"/>
      <c r="T12" s="34"/>
      <c r="U12" s="34"/>
      <c r="V12" s="34"/>
      <c r="W12" s="34"/>
      <c r="X12" s="34"/>
      <c r="Y12" s="34"/>
      <c r="Z12" s="34"/>
      <c r="AA12" s="34"/>
      <c r="AB12" s="34"/>
      <c r="AC12" s="34"/>
      <c r="AD12" s="34"/>
      <c r="AE12" s="34"/>
    </row>
    <row r="13" spans="1:46" s="2" customFormat="1" ht="10.9" customHeight="1">
      <c r="A13" s="34"/>
      <c r="B13" s="35"/>
      <c r="C13" s="34"/>
      <c r="D13" s="34"/>
      <c r="E13" s="34"/>
      <c r="F13" s="34"/>
      <c r="G13" s="34"/>
      <c r="H13" s="34"/>
      <c r="I13" s="34"/>
      <c r="J13" s="34"/>
      <c r="K13" s="34"/>
      <c r="L13" s="44"/>
      <c r="S13" s="34"/>
      <c r="T13" s="34"/>
      <c r="U13" s="34"/>
      <c r="V13" s="34"/>
      <c r="W13" s="34"/>
      <c r="X13" s="34"/>
      <c r="Y13" s="34"/>
      <c r="Z13" s="34"/>
      <c r="AA13" s="34"/>
      <c r="AB13" s="34"/>
      <c r="AC13" s="34"/>
      <c r="AD13" s="34"/>
      <c r="AE13" s="34"/>
    </row>
    <row r="14" spans="1:46" s="2" customFormat="1" ht="12" customHeight="1">
      <c r="A14" s="34"/>
      <c r="B14" s="35"/>
      <c r="C14" s="34"/>
      <c r="D14" s="29" t="s">
        <v>23</v>
      </c>
      <c r="E14" s="34"/>
      <c r="F14" s="34"/>
      <c r="G14" s="34"/>
      <c r="H14" s="34"/>
      <c r="I14" s="29" t="s">
        <v>24</v>
      </c>
      <c r="J14" s="27" t="str">
        <f>IF('Rekapitulace stavby'!AN10="","",'Rekapitulace stavby'!AN10)</f>
        <v/>
      </c>
      <c r="K14" s="34"/>
      <c r="L14" s="44"/>
      <c r="S14" s="34"/>
      <c r="T14" s="34"/>
      <c r="U14" s="34"/>
      <c r="V14" s="34"/>
      <c r="W14" s="34"/>
      <c r="X14" s="34"/>
      <c r="Y14" s="34"/>
      <c r="Z14" s="34"/>
      <c r="AA14" s="34"/>
      <c r="AB14" s="34"/>
      <c r="AC14" s="34"/>
      <c r="AD14" s="34"/>
      <c r="AE14" s="34"/>
    </row>
    <row r="15" spans="1:46" s="2" customFormat="1" ht="18" customHeight="1">
      <c r="A15" s="34"/>
      <c r="B15" s="35"/>
      <c r="C15" s="34"/>
      <c r="D15" s="34"/>
      <c r="E15" s="27" t="str">
        <f>IF('Rekapitulace stavby'!E11="","",'Rekapitulace stavby'!E11)</f>
        <v xml:space="preserve"> </v>
      </c>
      <c r="F15" s="34"/>
      <c r="G15" s="34"/>
      <c r="H15" s="34"/>
      <c r="I15" s="29" t="s">
        <v>25</v>
      </c>
      <c r="J15" s="27" t="str">
        <f>IF('Rekapitulace stavby'!AN11="","",'Rekapitulace stavby'!AN11)</f>
        <v/>
      </c>
      <c r="K15" s="34"/>
      <c r="L15" s="44"/>
      <c r="S15" s="34"/>
      <c r="T15" s="34"/>
      <c r="U15" s="34"/>
      <c r="V15" s="34"/>
      <c r="W15" s="34"/>
      <c r="X15" s="34"/>
      <c r="Y15" s="34"/>
      <c r="Z15" s="34"/>
      <c r="AA15" s="34"/>
      <c r="AB15" s="34"/>
      <c r="AC15" s="34"/>
      <c r="AD15" s="34"/>
      <c r="AE15" s="34"/>
    </row>
    <row r="16" spans="1:46" s="2" customFormat="1" ht="6.95" customHeight="1">
      <c r="A16" s="34"/>
      <c r="B16" s="35"/>
      <c r="C16" s="34"/>
      <c r="D16" s="34"/>
      <c r="E16" s="34"/>
      <c r="F16" s="34"/>
      <c r="G16" s="34"/>
      <c r="H16" s="34"/>
      <c r="I16" s="34"/>
      <c r="J16" s="34"/>
      <c r="K16" s="34"/>
      <c r="L16" s="44"/>
      <c r="S16" s="34"/>
      <c r="T16" s="34"/>
      <c r="U16" s="34"/>
      <c r="V16" s="34"/>
      <c r="W16" s="34"/>
      <c r="X16" s="34"/>
      <c r="Y16" s="34"/>
      <c r="Z16" s="34"/>
      <c r="AA16" s="34"/>
      <c r="AB16" s="34"/>
      <c r="AC16" s="34"/>
      <c r="AD16" s="34"/>
      <c r="AE16" s="34"/>
    </row>
    <row r="17" spans="1:31" s="2" customFormat="1" ht="12" customHeight="1">
      <c r="A17" s="34"/>
      <c r="B17" s="35"/>
      <c r="C17" s="34"/>
      <c r="D17" s="29" t="s">
        <v>26</v>
      </c>
      <c r="E17" s="34"/>
      <c r="F17" s="34"/>
      <c r="G17" s="34"/>
      <c r="H17" s="34"/>
      <c r="I17" s="29" t="s">
        <v>24</v>
      </c>
      <c r="J17" s="30" t="str">
        <f>'Rekapitulace stavby'!AN13</f>
        <v>Vyplň údaj</v>
      </c>
      <c r="K17" s="34"/>
      <c r="L17" s="44"/>
      <c r="S17" s="34"/>
      <c r="T17" s="34"/>
      <c r="U17" s="34"/>
      <c r="V17" s="34"/>
      <c r="W17" s="34"/>
      <c r="X17" s="34"/>
      <c r="Y17" s="34"/>
      <c r="Z17" s="34"/>
      <c r="AA17" s="34"/>
      <c r="AB17" s="34"/>
      <c r="AC17" s="34"/>
      <c r="AD17" s="34"/>
      <c r="AE17" s="34"/>
    </row>
    <row r="18" spans="1:31" s="2" customFormat="1" ht="18" customHeight="1">
      <c r="A18" s="34"/>
      <c r="B18" s="35"/>
      <c r="C18" s="34"/>
      <c r="D18" s="34"/>
      <c r="E18" s="291" t="str">
        <f>'Rekapitulace stavby'!E14</f>
        <v>Vyplň údaj</v>
      </c>
      <c r="F18" s="277"/>
      <c r="G18" s="277"/>
      <c r="H18" s="277"/>
      <c r="I18" s="29" t="s">
        <v>25</v>
      </c>
      <c r="J18" s="30" t="str">
        <f>'Rekapitulace stavby'!AN14</f>
        <v>Vyplň údaj</v>
      </c>
      <c r="K18" s="34"/>
      <c r="L18" s="44"/>
      <c r="S18" s="34"/>
      <c r="T18" s="34"/>
      <c r="U18" s="34"/>
      <c r="V18" s="34"/>
      <c r="W18" s="34"/>
      <c r="X18" s="34"/>
      <c r="Y18" s="34"/>
      <c r="Z18" s="34"/>
      <c r="AA18" s="34"/>
      <c r="AB18" s="34"/>
      <c r="AC18" s="34"/>
      <c r="AD18" s="34"/>
      <c r="AE18" s="34"/>
    </row>
    <row r="19" spans="1:31" s="2" customFormat="1" ht="6.95" customHeight="1">
      <c r="A19" s="34"/>
      <c r="B19" s="35"/>
      <c r="C19" s="34"/>
      <c r="D19" s="34"/>
      <c r="E19" s="34"/>
      <c r="F19" s="34"/>
      <c r="G19" s="34"/>
      <c r="H19" s="34"/>
      <c r="I19" s="34"/>
      <c r="J19" s="34"/>
      <c r="K19" s="34"/>
      <c r="L19" s="44"/>
      <c r="S19" s="34"/>
      <c r="T19" s="34"/>
      <c r="U19" s="34"/>
      <c r="V19" s="34"/>
      <c r="W19" s="34"/>
      <c r="X19" s="34"/>
      <c r="Y19" s="34"/>
      <c r="Z19" s="34"/>
      <c r="AA19" s="34"/>
      <c r="AB19" s="34"/>
      <c r="AC19" s="34"/>
      <c r="AD19" s="34"/>
      <c r="AE19" s="34"/>
    </row>
    <row r="20" spans="1:31" s="2" customFormat="1" ht="12" customHeight="1">
      <c r="A20" s="34"/>
      <c r="B20" s="35"/>
      <c r="C20" s="34"/>
      <c r="D20" s="29" t="s">
        <v>28</v>
      </c>
      <c r="E20" s="34"/>
      <c r="F20" s="34"/>
      <c r="G20" s="34"/>
      <c r="H20" s="34"/>
      <c r="I20" s="29" t="s">
        <v>24</v>
      </c>
      <c r="J20" s="27" t="str">
        <f>IF('Rekapitulace stavby'!AN16="","",'Rekapitulace stavby'!AN16)</f>
        <v/>
      </c>
      <c r="K20" s="34"/>
      <c r="L20" s="44"/>
      <c r="S20" s="34"/>
      <c r="T20" s="34"/>
      <c r="U20" s="34"/>
      <c r="V20" s="34"/>
      <c r="W20" s="34"/>
      <c r="X20" s="34"/>
      <c r="Y20" s="34"/>
      <c r="Z20" s="34"/>
      <c r="AA20" s="34"/>
      <c r="AB20" s="34"/>
      <c r="AC20" s="34"/>
      <c r="AD20" s="34"/>
      <c r="AE20" s="34"/>
    </row>
    <row r="21" spans="1:31" s="2" customFormat="1" ht="18" customHeight="1">
      <c r="A21" s="34"/>
      <c r="B21" s="35"/>
      <c r="C21" s="34"/>
      <c r="D21" s="34"/>
      <c r="E21" s="27" t="str">
        <f>IF('Rekapitulace stavby'!E17="","",'Rekapitulace stavby'!E17)</f>
        <v xml:space="preserve"> </v>
      </c>
      <c r="F21" s="34"/>
      <c r="G21" s="34"/>
      <c r="H21" s="34"/>
      <c r="I21" s="29" t="s">
        <v>25</v>
      </c>
      <c r="J21" s="27" t="str">
        <f>IF('Rekapitulace stavby'!AN17="","",'Rekapitulace stavby'!AN17)</f>
        <v/>
      </c>
      <c r="K21" s="34"/>
      <c r="L21" s="44"/>
      <c r="S21" s="34"/>
      <c r="T21" s="34"/>
      <c r="U21" s="34"/>
      <c r="V21" s="34"/>
      <c r="W21" s="34"/>
      <c r="X21" s="34"/>
      <c r="Y21" s="34"/>
      <c r="Z21" s="34"/>
      <c r="AA21" s="34"/>
      <c r="AB21" s="34"/>
      <c r="AC21" s="34"/>
      <c r="AD21" s="34"/>
      <c r="AE21" s="34"/>
    </row>
    <row r="22" spans="1:31" s="2" customFormat="1" ht="6.95" customHeight="1">
      <c r="A22" s="34"/>
      <c r="B22" s="35"/>
      <c r="C22" s="34"/>
      <c r="D22" s="34"/>
      <c r="E22" s="34"/>
      <c r="F22" s="34"/>
      <c r="G22" s="34"/>
      <c r="H22" s="34"/>
      <c r="I22" s="34"/>
      <c r="J22" s="34"/>
      <c r="K22" s="34"/>
      <c r="L22" s="44"/>
      <c r="S22" s="34"/>
      <c r="T22" s="34"/>
      <c r="U22" s="34"/>
      <c r="V22" s="34"/>
      <c r="W22" s="34"/>
      <c r="X22" s="34"/>
      <c r="Y22" s="34"/>
      <c r="Z22" s="34"/>
      <c r="AA22" s="34"/>
      <c r="AB22" s="34"/>
      <c r="AC22" s="34"/>
      <c r="AD22" s="34"/>
      <c r="AE22" s="34"/>
    </row>
    <row r="23" spans="1:31" s="2" customFormat="1" ht="12" customHeight="1">
      <c r="A23" s="34"/>
      <c r="B23" s="35"/>
      <c r="C23" s="34"/>
      <c r="D23" s="29" t="s">
        <v>30</v>
      </c>
      <c r="E23" s="34"/>
      <c r="F23" s="34"/>
      <c r="G23" s="34"/>
      <c r="H23" s="34"/>
      <c r="I23" s="29" t="s">
        <v>24</v>
      </c>
      <c r="J23" s="27" t="str">
        <f>IF('Rekapitulace stavby'!AN19="","",'Rekapitulace stavby'!AN19)</f>
        <v/>
      </c>
      <c r="K23" s="34"/>
      <c r="L23" s="44"/>
      <c r="S23" s="34"/>
      <c r="T23" s="34"/>
      <c r="U23" s="34"/>
      <c r="V23" s="34"/>
      <c r="W23" s="34"/>
      <c r="X23" s="34"/>
      <c r="Y23" s="34"/>
      <c r="Z23" s="34"/>
      <c r="AA23" s="34"/>
      <c r="AB23" s="34"/>
      <c r="AC23" s="34"/>
      <c r="AD23" s="34"/>
      <c r="AE23" s="34"/>
    </row>
    <row r="24" spans="1:31" s="2" customFormat="1" ht="18" customHeight="1">
      <c r="A24" s="34"/>
      <c r="B24" s="35"/>
      <c r="C24" s="34"/>
      <c r="D24" s="34"/>
      <c r="E24" s="27" t="str">
        <f>IF('Rekapitulace stavby'!E20="","",'Rekapitulace stavby'!E20)</f>
        <v xml:space="preserve"> </v>
      </c>
      <c r="F24" s="34"/>
      <c r="G24" s="34"/>
      <c r="H24" s="34"/>
      <c r="I24" s="29" t="s">
        <v>25</v>
      </c>
      <c r="J24" s="27" t="str">
        <f>IF('Rekapitulace stavby'!AN20="","",'Rekapitulace stavby'!AN20)</f>
        <v/>
      </c>
      <c r="K24" s="34"/>
      <c r="L24" s="44"/>
      <c r="S24" s="34"/>
      <c r="T24" s="34"/>
      <c r="U24" s="34"/>
      <c r="V24" s="34"/>
      <c r="W24" s="34"/>
      <c r="X24" s="34"/>
      <c r="Y24" s="34"/>
      <c r="Z24" s="34"/>
      <c r="AA24" s="34"/>
      <c r="AB24" s="34"/>
      <c r="AC24" s="34"/>
      <c r="AD24" s="34"/>
      <c r="AE24" s="34"/>
    </row>
    <row r="25" spans="1:31" s="2" customFormat="1" ht="6.95" customHeight="1">
      <c r="A25" s="34"/>
      <c r="B25" s="35"/>
      <c r="C25" s="34"/>
      <c r="D25" s="34"/>
      <c r="E25" s="34"/>
      <c r="F25" s="34"/>
      <c r="G25" s="34"/>
      <c r="H25" s="34"/>
      <c r="I25" s="34"/>
      <c r="J25" s="34"/>
      <c r="K25" s="34"/>
      <c r="L25" s="44"/>
      <c r="S25" s="34"/>
      <c r="T25" s="34"/>
      <c r="U25" s="34"/>
      <c r="V25" s="34"/>
      <c r="W25" s="34"/>
      <c r="X25" s="34"/>
      <c r="Y25" s="34"/>
      <c r="Z25" s="34"/>
      <c r="AA25" s="34"/>
      <c r="AB25" s="34"/>
      <c r="AC25" s="34"/>
      <c r="AD25" s="34"/>
      <c r="AE25" s="34"/>
    </row>
    <row r="26" spans="1:31" s="2" customFormat="1" ht="12" customHeight="1">
      <c r="A26" s="34"/>
      <c r="B26" s="35"/>
      <c r="C26" s="34"/>
      <c r="D26" s="29" t="s">
        <v>31</v>
      </c>
      <c r="E26" s="34"/>
      <c r="F26" s="34"/>
      <c r="G26" s="34"/>
      <c r="H26" s="34"/>
      <c r="I26" s="34"/>
      <c r="J26" s="34"/>
      <c r="K26" s="34"/>
      <c r="L26" s="44"/>
      <c r="S26" s="34"/>
      <c r="T26" s="34"/>
      <c r="U26" s="34"/>
      <c r="V26" s="34"/>
      <c r="W26" s="34"/>
      <c r="X26" s="34"/>
      <c r="Y26" s="34"/>
      <c r="Z26" s="34"/>
      <c r="AA26" s="34"/>
      <c r="AB26" s="34"/>
      <c r="AC26" s="34"/>
      <c r="AD26" s="34"/>
      <c r="AE26" s="34"/>
    </row>
    <row r="27" spans="1:31" s="8" customFormat="1" ht="16.5" customHeight="1">
      <c r="A27" s="101"/>
      <c r="B27" s="102"/>
      <c r="C27" s="101"/>
      <c r="D27" s="101"/>
      <c r="E27" s="281" t="s">
        <v>1</v>
      </c>
      <c r="F27" s="281"/>
      <c r="G27" s="281"/>
      <c r="H27" s="281"/>
      <c r="I27" s="101"/>
      <c r="J27" s="101"/>
      <c r="K27" s="101"/>
      <c r="L27" s="103"/>
      <c r="S27" s="101"/>
      <c r="T27" s="101"/>
      <c r="U27" s="101"/>
      <c r="V27" s="101"/>
      <c r="W27" s="101"/>
      <c r="X27" s="101"/>
      <c r="Y27" s="101"/>
      <c r="Z27" s="101"/>
      <c r="AA27" s="101"/>
      <c r="AB27" s="101"/>
      <c r="AC27" s="101"/>
      <c r="AD27" s="101"/>
      <c r="AE27" s="101"/>
    </row>
    <row r="28" spans="1:31" s="2" customFormat="1" ht="6.95" customHeight="1">
      <c r="A28" s="34"/>
      <c r="B28" s="35"/>
      <c r="C28" s="34"/>
      <c r="D28" s="34"/>
      <c r="E28" s="34"/>
      <c r="F28" s="34"/>
      <c r="G28" s="34"/>
      <c r="H28" s="34"/>
      <c r="I28" s="34"/>
      <c r="J28" s="34"/>
      <c r="K28" s="34"/>
      <c r="L28" s="44"/>
      <c r="S28" s="34"/>
      <c r="T28" s="34"/>
      <c r="U28" s="34"/>
      <c r="V28" s="34"/>
      <c r="W28" s="34"/>
      <c r="X28" s="34"/>
      <c r="Y28" s="34"/>
      <c r="Z28" s="34"/>
      <c r="AA28" s="34"/>
      <c r="AB28" s="34"/>
      <c r="AC28" s="34"/>
      <c r="AD28" s="34"/>
      <c r="AE28" s="34"/>
    </row>
    <row r="29" spans="1:31" s="2" customFormat="1" ht="6.95" customHeight="1">
      <c r="A29" s="34"/>
      <c r="B29" s="35"/>
      <c r="C29" s="34"/>
      <c r="D29" s="68"/>
      <c r="E29" s="68"/>
      <c r="F29" s="68"/>
      <c r="G29" s="68"/>
      <c r="H29" s="68"/>
      <c r="I29" s="68"/>
      <c r="J29" s="68"/>
      <c r="K29" s="68"/>
      <c r="L29" s="44"/>
      <c r="S29" s="34"/>
      <c r="T29" s="34"/>
      <c r="U29" s="34"/>
      <c r="V29" s="34"/>
      <c r="W29" s="34"/>
      <c r="X29" s="34"/>
      <c r="Y29" s="34"/>
      <c r="Z29" s="34"/>
      <c r="AA29" s="34"/>
      <c r="AB29" s="34"/>
      <c r="AC29" s="34"/>
      <c r="AD29" s="34"/>
      <c r="AE29" s="34"/>
    </row>
    <row r="30" spans="1:31" s="2" customFormat="1" ht="25.35" customHeight="1">
      <c r="A30" s="34"/>
      <c r="B30" s="35"/>
      <c r="C30" s="34"/>
      <c r="D30" s="104" t="s">
        <v>32</v>
      </c>
      <c r="E30" s="34"/>
      <c r="F30" s="34"/>
      <c r="G30" s="34"/>
      <c r="H30" s="34"/>
      <c r="I30" s="34"/>
      <c r="J30" s="73">
        <f>ROUND(J119, 2)</f>
        <v>0</v>
      </c>
      <c r="K30" s="34"/>
      <c r="L30" s="44"/>
      <c r="S30" s="34"/>
      <c r="T30" s="34"/>
      <c r="U30" s="34"/>
      <c r="V30" s="34"/>
      <c r="W30" s="34"/>
      <c r="X30" s="34"/>
      <c r="Y30" s="34"/>
      <c r="Z30" s="34"/>
      <c r="AA30" s="34"/>
      <c r="AB30" s="34"/>
      <c r="AC30" s="34"/>
      <c r="AD30" s="34"/>
      <c r="AE30" s="34"/>
    </row>
    <row r="31" spans="1:31" s="2" customFormat="1" ht="6.95" customHeight="1">
      <c r="A31" s="34"/>
      <c r="B31" s="35"/>
      <c r="C31" s="34"/>
      <c r="D31" s="68"/>
      <c r="E31" s="68"/>
      <c r="F31" s="68"/>
      <c r="G31" s="68"/>
      <c r="H31" s="68"/>
      <c r="I31" s="68"/>
      <c r="J31" s="68"/>
      <c r="K31" s="68"/>
      <c r="L31" s="44"/>
      <c r="S31" s="34"/>
      <c r="T31" s="34"/>
      <c r="U31" s="34"/>
      <c r="V31" s="34"/>
      <c r="W31" s="34"/>
      <c r="X31" s="34"/>
      <c r="Y31" s="34"/>
      <c r="Z31" s="34"/>
      <c r="AA31" s="34"/>
      <c r="AB31" s="34"/>
      <c r="AC31" s="34"/>
      <c r="AD31" s="34"/>
      <c r="AE31" s="34"/>
    </row>
    <row r="32" spans="1:31" s="2" customFormat="1" ht="14.45" customHeight="1">
      <c r="A32" s="34"/>
      <c r="B32" s="35"/>
      <c r="C32" s="34"/>
      <c r="D32" s="34"/>
      <c r="E32" s="34"/>
      <c r="F32" s="38" t="s">
        <v>34</v>
      </c>
      <c r="G32" s="34"/>
      <c r="H32" s="34"/>
      <c r="I32" s="38" t="s">
        <v>33</v>
      </c>
      <c r="J32" s="38" t="s">
        <v>35</v>
      </c>
      <c r="K32" s="34"/>
      <c r="L32" s="44"/>
      <c r="S32" s="34"/>
      <c r="T32" s="34"/>
      <c r="U32" s="34"/>
      <c r="V32" s="34"/>
      <c r="W32" s="34"/>
      <c r="X32" s="34"/>
      <c r="Y32" s="34"/>
      <c r="Z32" s="34"/>
      <c r="AA32" s="34"/>
      <c r="AB32" s="34"/>
      <c r="AC32" s="34"/>
      <c r="AD32" s="34"/>
      <c r="AE32" s="34"/>
    </row>
    <row r="33" spans="1:31" s="2" customFormat="1" ht="14.45" customHeight="1">
      <c r="A33" s="34"/>
      <c r="B33" s="35"/>
      <c r="C33" s="34"/>
      <c r="D33" s="105" t="s">
        <v>36</v>
      </c>
      <c r="E33" s="29" t="s">
        <v>37</v>
      </c>
      <c r="F33" s="106">
        <f>ROUND((SUM(BE119:BE165)),  2)</f>
        <v>0</v>
      </c>
      <c r="G33" s="34"/>
      <c r="H33" s="34"/>
      <c r="I33" s="107">
        <v>0.21</v>
      </c>
      <c r="J33" s="106">
        <f>ROUND(((SUM(BE119:BE165))*I33),  2)</f>
        <v>0</v>
      </c>
      <c r="K33" s="34"/>
      <c r="L33" s="44"/>
      <c r="S33" s="34"/>
      <c r="T33" s="34"/>
      <c r="U33" s="34"/>
      <c r="V33" s="34"/>
      <c r="W33" s="34"/>
      <c r="X33" s="34"/>
      <c r="Y33" s="34"/>
      <c r="Z33" s="34"/>
      <c r="AA33" s="34"/>
      <c r="AB33" s="34"/>
      <c r="AC33" s="34"/>
      <c r="AD33" s="34"/>
      <c r="AE33" s="34"/>
    </row>
    <row r="34" spans="1:31" s="2" customFormat="1" ht="14.45" customHeight="1">
      <c r="A34" s="34"/>
      <c r="B34" s="35"/>
      <c r="C34" s="34"/>
      <c r="D34" s="34"/>
      <c r="E34" s="29" t="s">
        <v>38</v>
      </c>
      <c r="F34" s="106">
        <f>ROUND((SUM(BF119:BF165)),  2)</f>
        <v>0</v>
      </c>
      <c r="G34" s="34"/>
      <c r="H34" s="34"/>
      <c r="I34" s="107">
        <v>0.15</v>
      </c>
      <c r="J34" s="106">
        <f>ROUND(((SUM(BF119:BF165))*I34),  2)</f>
        <v>0</v>
      </c>
      <c r="K34" s="34"/>
      <c r="L34" s="44"/>
      <c r="S34" s="34"/>
      <c r="T34" s="34"/>
      <c r="U34" s="34"/>
      <c r="V34" s="34"/>
      <c r="W34" s="34"/>
      <c r="X34" s="34"/>
      <c r="Y34" s="34"/>
      <c r="Z34" s="34"/>
      <c r="AA34" s="34"/>
      <c r="AB34" s="34"/>
      <c r="AC34" s="34"/>
      <c r="AD34" s="34"/>
      <c r="AE34" s="34"/>
    </row>
    <row r="35" spans="1:31" s="2" customFormat="1" ht="14.45" hidden="1" customHeight="1">
      <c r="A35" s="34"/>
      <c r="B35" s="35"/>
      <c r="C35" s="34"/>
      <c r="D35" s="34"/>
      <c r="E35" s="29" t="s">
        <v>39</v>
      </c>
      <c r="F35" s="106">
        <f>ROUND((SUM(BG119:BG165)),  2)</f>
        <v>0</v>
      </c>
      <c r="G35" s="34"/>
      <c r="H35" s="34"/>
      <c r="I35" s="107">
        <v>0.21</v>
      </c>
      <c r="J35" s="106">
        <f>0</f>
        <v>0</v>
      </c>
      <c r="K35" s="34"/>
      <c r="L35" s="44"/>
      <c r="S35" s="34"/>
      <c r="T35" s="34"/>
      <c r="U35" s="34"/>
      <c r="V35" s="34"/>
      <c r="W35" s="34"/>
      <c r="X35" s="34"/>
      <c r="Y35" s="34"/>
      <c r="Z35" s="34"/>
      <c r="AA35" s="34"/>
      <c r="AB35" s="34"/>
      <c r="AC35" s="34"/>
      <c r="AD35" s="34"/>
      <c r="AE35" s="34"/>
    </row>
    <row r="36" spans="1:31" s="2" customFormat="1" ht="14.45" hidden="1" customHeight="1">
      <c r="A36" s="34"/>
      <c r="B36" s="35"/>
      <c r="C36" s="34"/>
      <c r="D36" s="34"/>
      <c r="E36" s="29" t="s">
        <v>40</v>
      </c>
      <c r="F36" s="106">
        <f>ROUND((SUM(BH119:BH165)),  2)</f>
        <v>0</v>
      </c>
      <c r="G36" s="34"/>
      <c r="H36" s="34"/>
      <c r="I36" s="107">
        <v>0.15</v>
      </c>
      <c r="J36" s="106">
        <f>0</f>
        <v>0</v>
      </c>
      <c r="K36" s="34"/>
      <c r="L36" s="44"/>
      <c r="S36" s="34"/>
      <c r="T36" s="34"/>
      <c r="U36" s="34"/>
      <c r="V36" s="34"/>
      <c r="W36" s="34"/>
      <c r="X36" s="34"/>
      <c r="Y36" s="34"/>
      <c r="Z36" s="34"/>
      <c r="AA36" s="34"/>
      <c r="AB36" s="34"/>
      <c r="AC36" s="34"/>
      <c r="AD36" s="34"/>
      <c r="AE36" s="34"/>
    </row>
    <row r="37" spans="1:31" s="2" customFormat="1" ht="14.45" hidden="1" customHeight="1">
      <c r="A37" s="34"/>
      <c r="B37" s="35"/>
      <c r="C37" s="34"/>
      <c r="D37" s="34"/>
      <c r="E37" s="29" t="s">
        <v>41</v>
      </c>
      <c r="F37" s="106">
        <f>ROUND((SUM(BI119:BI165)),  2)</f>
        <v>0</v>
      </c>
      <c r="G37" s="34"/>
      <c r="H37" s="34"/>
      <c r="I37" s="107">
        <v>0</v>
      </c>
      <c r="J37" s="106">
        <f>0</f>
        <v>0</v>
      </c>
      <c r="K37" s="34"/>
      <c r="L37" s="44"/>
      <c r="S37" s="34"/>
      <c r="T37" s="34"/>
      <c r="U37" s="34"/>
      <c r="V37" s="34"/>
      <c r="W37" s="34"/>
      <c r="X37" s="34"/>
      <c r="Y37" s="34"/>
      <c r="Z37" s="34"/>
      <c r="AA37" s="34"/>
      <c r="AB37" s="34"/>
      <c r="AC37" s="34"/>
      <c r="AD37" s="34"/>
      <c r="AE37" s="34"/>
    </row>
    <row r="38" spans="1:31" s="2" customFormat="1" ht="6.95" customHeight="1">
      <c r="A38" s="34"/>
      <c r="B38" s="35"/>
      <c r="C38" s="34"/>
      <c r="D38" s="34"/>
      <c r="E38" s="34"/>
      <c r="F38" s="34"/>
      <c r="G38" s="34"/>
      <c r="H38" s="34"/>
      <c r="I38" s="34"/>
      <c r="J38" s="34"/>
      <c r="K38" s="34"/>
      <c r="L38" s="44"/>
      <c r="S38" s="34"/>
      <c r="T38" s="34"/>
      <c r="U38" s="34"/>
      <c r="V38" s="34"/>
      <c r="W38" s="34"/>
      <c r="X38" s="34"/>
      <c r="Y38" s="34"/>
      <c r="Z38" s="34"/>
      <c r="AA38" s="34"/>
      <c r="AB38" s="34"/>
      <c r="AC38" s="34"/>
      <c r="AD38" s="34"/>
      <c r="AE38" s="34"/>
    </row>
    <row r="39" spans="1:31" s="2" customFormat="1" ht="25.35" customHeight="1">
      <c r="A39" s="34"/>
      <c r="B39" s="35"/>
      <c r="C39" s="108"/>
      <c r="D39" s="109" t="s">
        <v>42</v>
      </c>
      <c r="E39" s="62"/>
      <c r="F39" s="62"/>
      <c r="G39" s="110" t="s">
        <v>43</v>
      </c>
      <c r="H39" s="111" t="s">
        <v>44</v>
      </c>
      <c r="I39" s="62"/>
      <c r="J39" s="112">
        <f>SUM(J30:J37)</f>
        <v>0</v>
      </c>
      <c r="K39" s="113"/>
      <c r="L39" s="44"/>
      <c r="S39" s="34"/>
      <c r="T39" s="34"/>
      <c r="U39" s="34"/>
      <c r="V39" s="34"/>
      <c r="W39" s="34"/>
      <c r="X39" s="34"/>
      <c r="Y39" s="34"/>
      <c r="Z39" s="34"/>
      <c r="AA39" s="34"/>
      <c r="AB39" s="34"/>
      <c r="AC39" s="34"/>
      <c r="AD39" s="34"/>
      <c r="AE39" s="34"/>
    </row>
    <row r="40" spans="1:31" s="2" customFormat="1" ht="14.45" customHeight="1">
      <c r="A40" s="34"/>
      <c r="B40" s="35"/>
      <c r="C40" s="34"/>
      <c r="D40" s="34"/>
      <c r="E40" s="34"/>
      <c r="F40" s="34"/>
      <c r="G40" s="34"/>
      <c r="H40" s="34"/>
      <c r="I40" s="34"/>
      <c r="J40" s="34"/>
      <c r="K40" s="34"/>
      <c r="L40" s="44"/>
      <c r="S40" s="34"/>
      <c r="T40" s="34"/>
      <c r="U40" s="34"/>
      <c r="V40" s="34"/>
      <c r="W40" s="34"/>
      <c r="X40" s="34"/>
      <c r="Y40" s="34"/>
      <c r="Z40" s="34"/>
      <c r="AA40" s="34"/>
      <c r="AB40" s="34"/>
      <c r="AC40" s="34"/>
      <c r="AD40" s="34"/>
      <c r="AE40" s="34"/>
    </row>
    <row r="41" spans="1:31" s="1" customFormat="1" ht="14.45" customHeight="1">
      <c r="B41" s="22"/>
      <c r="L41" s="22"/>
    </row>
    <row r="42" spans="1:31" s="1" customFormat="1" ht="14.45" customHeight="1">
      <c r="B42" s="22"/>
      <c r="L42" s="22"/>
    </row>
    <row r="43" spans="1:31" s="1" customFormat="1" ht="14.45" customHeight="1">
      <c r="B43" s="22"/>
      <c r="L43" s="22"/>
    </row>
    <row r="44" spans="1:31" s="1" customFormat="1" ht="14.45" customHeight="1">
      <c r="B44" s="22"/>
      <c r="L44" s="22"/>
    </row>
    <row r="45" spans="1:31" s="1" customFormat="1" ht="14.45" customHeight="1">
      <c r="B45" s="22"/>
      <c r="L45" s="22"/>
    </row>
    <row r="46" spans="1:31" s="1" customFormat="1" ht="14.45" customHeight="1">
      <c r="B46" s="22"/>
      <c r="L46" s="22"/>
    </row>
    <row r="47" spans="1:31" s="1" customFormat="1" ht="14.45" customHeight="1">
      <c r="B47" s="22"/>
      <c r="L47" s="22"/>
    </row>
    <row r="48" spans="1:31" s="1" customFormat="1" ht="14.45" customHeight="1">
      <c r="B48" s="22"/>
      <c r="L48" s="22"/>
    </row>
    <row r="49" spans="1:31" s="1" customFormat="1" ht="14.45" customHeight="1">
      <c r="B49" s="22"/>
      <c r="L49" s="22"/>
    </row>
    <row r="50" spans="1:31" s="2" customFormat="1" ht="14.45" customHeight="1">
      <c r="B50" s="44"/>
      <c r="D50" s="45" t="s">
        <v>45</v>
      </c>
      <c r="E50" s="46"/>
      <c r="F50" s="46"/>
      <c r="G50" s="45" t="s">
        <v>46</v>
      </c>
      <c r="H50" s="46"/>
      <c r="I50" s="46"/>
      <c r="J50" s="46"/>
      <c r="K50" s="46"/>
      <c r="L50" s="44"/>
    </row>
    <row r="51" spans="1:31">
      <c r="B51" s="22"/>
      <c r="L51" s="22"/>
    </row>
    <row r="52" spans="1:31">
      <c r="B52" s="22"/>
      <c r="L52" s="22"/>
    </row>
    <row r="53" spans="1:31">
      <c r="B53" s="22"/>
      <c r="L53" s="22"/>
    </row>
    <row r="54" spans="1:31">
      <c r="B54" s="22"/>
      <c r="L54" s="22"/>
    </row>
    <row r="55" spans="1:31">
      <c r="B55" s="22"/>
      <c r="L55" s="22"/>
    </row>
    <row r="56" spans="1:31">
      <c r="B56" s="22"/>
      <c r="L56" s="22"/>
    </row>
    <row r="57" spans="1:31">
      <c r="B57" s="22"/>
      <c r="L57" s="22"/>
    </row>
    <row r="58" spans="1:31">
      <c r="B58" s="22"/>
      <c r="L58" s="22"/>
    </row>
    <row r="59" spans="1:31">
      <c r="B59" s="22"/>
      <c r="L59" s="22"/>
    </row>
    <row r="60" spans="1:31">
      <c r="B60" s="22"/>
      <c r="L60" s="22"/>
    </row>
    <row r="61" spans="1:31" s="2" customFormat="1" ht="12.75">
      <c r="A61" s="34"/>
      <c r="B61" s="35"/>
      <c r="C61" s="34"/>
      <c r="D61" s="47" t="s">
        <v>47</v>
      </c>
      <c r="E61" s="37"/>
      <c r="F61" s="114" t="s">
        <v>48</v>
      </c>
      <c r="G61" s="47" t="s">
        <v>47</v>
      </c>
      <c r="H61" s="37"/>
      <c r="I61" s="37"/>
      <c r="J61" s="115" t="s">
        <v>48</v>
      </c>
      <c r="K61" s="37"/>
      <c r="L61" s="44"/>
      <c r="S61" s="34"/>
      <c r="T61" s="34"/>
      <c r="U61" s="34"/>
      <c r="V61" s="34"/>
      <c r="W61" s="34"/>
      <c r="X61" s="34"/>
      <c r="Y61" s="34"/>
      <c r="Z61" s="34"/>
      <c r="AA61" s="34"/>
      <c r="AB61" s="34"/>
      <c r="AC61" s="34"/>
      <c r="AD61" s="34"/>
      <c r="AE61" s="34"/>
    </row>
    <row r="62" spans="1:31">
      <c r="B62" s="22"/>
      <c r="L62" s="22"/>
    </row>
    <row r="63" spans="1:31">
      <c r="B63" s="22"/>
      <c r="L63" s="22"/>
    </row>
    <row r="64" spans="1:31">
      <c r="B64" s="22"/>
      <c r="L64" s="22"/>
    </row>
    <row r="65" spans="1:31" s="2" customFormat="1" ht="12.75">
      <c r="A65" s="34"/>
      <c r="B65" s="35"/>
      <c r="C65" s="34"/>
      <c r="D65" s="45" t="s">
        <v>49</v>
      </c>
      <c r="E65" s="48"/>
      <c r="F65" s="48"/>
      <c r="G65" s="45" t="s">
        <v>50</v>
      </c>
      <c r="H65" s="48"/>
      <c r="I65" s="48"/>
      <c r="J65" s="48"/>
      <c r="K65" s="48"/>
      <c r="L65" s="44"/>
      <c r="S65" s="34"/>
      <c r="T65" s="34"/>
      <c r="U65" s="34"/>
      <c r="V65" s="34"/>
      <c r="W65" s="34"/>
      <c r="X65" s="34"/>
      <c r="Y65" s="34"/>
      <c r="Z65" s="34"/>
      <c r="AA65" s="34"/>
      <c r="AB65" s="34"/>
      <c r="AC65" s="34"/>
      <c r="AD65" s="34"/>
      <c r="AE65" s="34"/>
    </row>
    <row r="66" spans="1:31">
      <c r="B66" s="22"/>
      <c r="L66" s="22"/>
    </row>
    <row r="67" spans="1:31">
      <c r="B67" s="22"/>
      <c r="L67" s="22"/>
    </row>
    <row r="68" spans="1:31">
      <c r="B68" s="22"/>
      <c r="L68" s="22"/>
    </row>
    <row r="69" spans="1:31">
      <c r="B69" s="22"/>
      <c r="L69" s="22"/>
    </row>
    <row r="70" spans="1:31">
      <c r="B70" s="22"/>
      <c r="L70" s="22"/>
    </row>
    <row r="71" spans="1:31">
      <c r="B71" s="22"/>
      <c r="L71" s="22"/>
    </row>
    <row r="72" spans="1:31">
      <c r="B72" s="22"/>
      <c r="L72" s="22"/>
    </row>
    <row r="73" spans="1:31">
      <c r="B73" s="22"/>
      <c r="L73" s="22"/>
    </row>
    <row r="74" spans="1:31">
      <c r="B74" s="22"/>
      <c r="L74" s="22"/>
    </row>
    <row r="75" spans="1:31">
      <c r="B75" s="22"/>
      <c r="L75" s="22"/>
    </row>
    <row r="76" spans="1:31" s="2" customFormat="1" ht="12.75">
      <c r="A76" s="34"/>
      <c r="B76" s="35"/>
      <c r="C76" s="34"/>
      <c r="D76" s="47" t="s">
        <v>47</v>
      </c>
      <c r="E76" s="37"/>
      <c r="F76" s="114" t="s">
        <v>48</v>
      </c>
      <c r="G76" s="47" t="s">
        <v>47</v>
      </c>
      <c r="H76" s="37"/>
      <c r="I76" s="37"/>
      <c r="J76" s="115" t="s">
        <v>48</v>
      </c>
      <c r="K76" s="37"/>
      <c r="L76" s="44"/>
      <c r="S76" s="34"/>
      <c r="T76" s="34"/>
      <c r="U76" s="34"/>
      <c r="V76" s="34"/>
      <c r="W76" s="34"/>
      <c r="X76" s="34"/>
      <c r="Y76" s="34"/>
      <c r="Z76" s="34"/>
      <c r="AA76" s="34"/>
      <c r="AB76" s="34"/>
      <c r="AC76" s="34"/>
      <c r="AD76" s="34"/>
      <c r="AE76" s="34"/>
    </row>
    <row r="77" spans="1:31" s="2" customFormat="1" ht="14.45" customHeight="1">
      <c r="A77" s="34"/>
      <c r="B77" s="49"/>
      <c r="C77" s="50"/>
      <c r="D77" s="50"/>
      <c r="E77" s="50"/>
      <c r="F77" s="50"/>
      <c r="G77" s="50"/>
      <c r="H77" s="50"/>
      <c r="I77" s="50"/>
      <c r="J77" s="50"/>
      <c r="K77" s="50"/>
      <c r="L77" s="44"/>
      <c r="S77" s="34"/>
      <c r="T77" s="34"/>
      <c r="U77" s="34"/>
      <c r="V77" s="34"/>
      <c r="W77" s="34"/>
      <c r="X77" s="34"/>
      <c r="Y77" s="34"/>
      <c r="Z77" s="34"/>
      <c r="AA77" s="34"/>
      <c r="AB77" s="34"/>
      <c r="AC77" s="34"/>
      <c r="AD77" s="34"/>
      <c r="AE77" s="34"/>
    </row>
    <row r="81" spans="1:47" s="2" customFormat="1" ht="6.95" customHeight="1">
      <c r="A81" s="34"/>
      <c r="B81" s="51"/>
      <c r="C81" s="52"/>
      <c r="D81" s="52"/>
      <c r="E81" s="52"/>
      <c r="F81" s="52"/>
      <c r="G81" s="52"/>
      <c r="H81" s="52"/>
      <c r="I81" s="52"/>
      <c r="J81" s="52"/>
      <c r="K81" s="52"/>
      <c r="L81" s="44"/>
      <c r="S81" s="34"/>
      <c r="T81" s="34"/>
      <c r="U81" s="34"/>
      <c r="V81" s="34"/>
      <c r="W81" s="34"/>
      <c r="X81" s="34"/>
      <c r="Y81" s="34"/>
      <c r="Z81" s="34"/>
      <c r="AA81" s="34"/>
      <c r="AB81" s="34"/>
      <c r="AC81" s="34"/>
      <c r="AD81" s="34"/>
      <c r="AE81" s="34"/>
    </row>
    <row r="82" spans="1:47" s="2" customFormat="1" ht="24.95" customHeight="1">
      <c r="A82" s="34"/>
      <c r="B82" s="35"/>
      <c r="C82" s="23" t="s">
        <v>129</v>
      </c>
      <c r="D82" s="34"/>
      <c r="E82" s="34"/>
      <c r="F82" s="34"/>
      <c r="G82" s="34"/>
      <c r="H82" s="34"/>
      <c r="I82" s="34"/>
      <c r="J82" s="34"/>
      <c r="K82" s="34"/>
      <c r="L82" s="44"/>
      <c r="S82" s="34"/>
      <c r="T82" s="34"/>
      <c r="U82" s="34"/>
      <c r="V82" s="34"/>
      <c r="W82" s="34"/>
      <c r="X82" s="34"/>
      <c r="Y82" s="34"/>
      <c r="Z82" s="34"/>
      <c r="AA82" s="34"/>
      <c r="AB82" s="34"/>
      <c r="AC82" s="34"/>
      <c r="AD82" s="34"/>
      <c r="AE82" s="34"/>
    </row>
    <row r="83" spans="1:47" s="2" customFormat="1" ht="6.95" customHeight="1">
      <c r="A83" s="34"/>
      <c r="B83" s="35"/>
      <c r="C83" s="34"/>
      <c r="D83" s="34"/>
      <c r="E83" s="34"/>
      <c r="F83" s="34"/>
      <c r="G83" s="34"/>
      <c r="H83" s="34"/>
      <c r="I83" s="34"/>
      <c r="J83" s="34"/>
      <c r="K83" s="34"/>
      <c r="L83" s="44"/>
      <c r="S83" s="34"/>
      <c r="T83" s="34"/>
      <c r="U83" s="34"/>
      <c r="V83" s="34"/>
      <c r="W83" s="34"/>
      <c r="X83" s="34"/>
      <c r="Y83" s="34"/>
      <c r="Z83" s="34"/>
      <c r="AA83" s="34"/>
      <c r="AB83" s="34"/>
      <c r="AC83" s="34"/>
      <c r="AD83" s="34"/>
      <c r="AE83" s="34"/>
    </row>
    <row r="84" spans="1:47" s="2" customFormat="1" ht="12" customHeight="1">
      <c r="A84" s="34"/>
      <c r="B84" s="35"/>
      <c r="C84" s="29" t="s">
        <v>16</v>
      </c>
      <c r="D84" s="34"/>
      <c r="E84" s="34"/>
      <c r="F84" s="34"/>
      <c r="G84" s="34"/>
      <c r="H84" s="34"/>
      <c r="I84" s="34"/>
      <c r="J84" s="34"/>
      <c r="K84" s="34"/>
      <c r="L84" s="44"/>
      <c r="S84" s="34"/>
      <c r="T84" s="34"/>
      <c r="U84" s="34"/>
      <c r="V84" s="34"/>
      <c r="W84" s="34"/>
      <c r="X84" s="34"/>
      <c r="Y84" s="34"/>
      <c r="Z84" s="34"/>
      <c r="AA84" s="34"/>
      <c r="AB84" s="34"/>
      <c r="AC84" s="34"/>
      <c r="AD84" s="34"/>
      <c r="AE84" s="34"/>
    </row>
    <row r="85" spans="1:47" s="2" customFormat="1" ht="16.5" customHeight="1">
      <c r="A85" s="34"/>
      <c r="B85" s="35"/>
      <c r="C85" s="34"/>
      <c r="D85" s="34"/>
      <c r="E85" s="289" t="str">
        <f>E7</f>
        <v>Oprava kolejí výhybek a nástupišť v žst. Strážnice</v>
      </c>
      <c r="F85" s="290"/>
      <c r="G85" s="290"/>
      <c r="H85" s="290"/>
      <c r="I85" s="34"/>
      <c r="J85" s="34"/>
      <c r="K85" s="34"/>
      <c r="L85" s="44"/>
      <c r="S85" s="34"/>
      <c r="T85" s="34"/>
      <c r="U85" s="34"/>
      <c r="V85" s="34"/>
      <c r="W85" s="34"/>
      <c r="X85" s="34"/>
      <c r="Y85" s="34"/>
      <c r="Z85" s="34"/>
      <c r="AA85" s="34"/>
      <c r="AB85" s="34"/>
      <c r="AC85" s="34"/>
      <c r="AD85" s="34"/>
      <c r="AE85" s="34"/>
    </row>
    <row r="86" spans="1:47" s="2" customFormat="1" ht="12" customHeight="1">
      <c r="A86" s="34"/>
      <c r="B86" s="35"/>
      <c r="C86" s="29" t="s">
        <v>127</v>
      </c>
      <c r="D86" s="34"/>
      <c r="E86" s="34"/>
      <c r="F86" s="34"/>
      <c r="G86" s="34"/>
      <c r="H86" s="34"/>
      <c r="I86" s="34"/>
      <c r="J86" s="34"/>
      <c r="K86" s="34"/>
      <c r="L86" s="44"/>
      <c r="S86" s="34"/>
      <c r="T86" s="34"/>
      <c r="U86" s="34"/>
      <c r="V86" s="34"/>
      <c r="W86" s="34"/>
      <c r="X86" s="34"/>
      <c r="Y86" s="34"/>
      <c r="Z86" s="34"/>
      <c r="AA86" s="34"/>
      <c r="AB86" s="34"/>
      <c r="AC86" s="34"/>
      <c r="AD86" s="34"/>
      <c r="AE86" s="34"/>
    </row>
    <row r="87" spans="1:47" s="2" customFormat="1" ht="16.5" customHeight="1">
      <c r="A87" s="34"/>
      <c r="B87" s="35"/>
      <c r="C87" s="34"/>
      <c r="D87" s="34"/>
      <c r="E87" s="285" t="str">
        <f>E9</f>
        <v>SO 401 - Rozvody NN a osvětlení</v>
      </c>
      <c r="F87" s="288"/>
      <c r="G87" s="288"/>
      <c r="H87" s="288"/>
      <c r="I87" s="34"/>
      <c r="J87" s="34"/>
      <c r="K87" s="34"/>
      <c r="L87" s="44"/>
      <c r="S87" s="34"/>
      <c r="T87" s="34"/>
      <c r="U87" s="34"/>
      <c r="V87" s="34"/>
      <c r="W87" s="34"/>
      <c r="X87" s="34"/>
      <c r="Y87" s="34"/>
      <c r="Z87" s="34"/>
      <c r="AA87" s="34"/>
      <c r="AB87" s="34"/>
      <c r="AC87" s="34"/>
      <c r="AD87" s="34"/>
      <c r="AE87" s="34"/>
    </row>
    <row r="88" spans="1:47" s="2" customFormat="1" ht="6.95" customHeight="1">
      <c r="A88" s="34"/>
      <c r="B88" s="35"/>
      <c r="C88" s="34"/>
      <c r="D88" s="34"/>
      <c r="E88" s="34"/>
      <c r="F88" s="34"/>
      <c r="G88" s="34"/>
      <c r="H88" s="34"/>
      <c r="I88" s="34"/>
      <c r="J88" s="34"/>
      <c r="K88" s="34"/>
      <c r="L88" s="44"/>
      <c r="S88" s="34"/>
      <c r="T88" s="34"/>
      <c r="U88" s="34"/>
      <c r="V88" s="34"/>
      <c r="W88" s="34"/>
      <c r="X88" s="34"/>
      <c r="Y88" s="34"/>
      <c r="Z88" s="34"/>
      <c r="AA88" s="34"/>
      <c r="AB88" s="34"/>
      <c r="AC88" s="34"/>
      <c r="AD88" s="34"/>
      <c r="AE88" s="34"/>
    </row>
    <row r="89" spans="1:47" s="2" customFormat="1" ht="12" customHeight="1">
      <c r="A89" s="34"/>
      <c r="B89" s="35"/>
      <c r="C89" s="29" t="s">
        <v>20</v>
      </c>
      <c r="D89" s="34"/>
      <c r="E89" s="34"/>
      <c r="F89" s="27" t="str">
        <f>F12</f>
        <v xml:space="preserve"> </v>
      </c>
      <c r="G89" s="34"/>
      <c r="H89" s="34"/>
      <c r="I89" s="29" t="s">
        <v>22</v>
      </c>
      <c r="J89" s="57">
        <f>IF(J12="","",J12)</f>
        <v>45072</v>
      </c>
      <c r="K89" s="34"/>
      <c r="L89" s="44"/>
      <c r="S89" s="34"/>
      <c r="T89" s="34"/>
      <c r="U89" s="34"/>
      <c r="V89" s="34"/>
      <c r="W89" s="34"/>
      <c r="X89" s="34"/>
      <c r="Y89" s="34"/>
      <c r="Z89" s="34"/>
      <c r="AA89" s="34"/>
      <c r="AB89" s="34"/>
      <c r="AC89" s="34"/>
      <c r="AD89" s="34"/>
      <c r="AE89" s="34"/>
    </row>
    <row r="90" spans="1:47" s="2" customFormat="1" ht="6.95" customHeight="1">
      <c r="A90" s="34"/>
      <c r="B90" s="35"/>
      <c r="C90" s="34"/>
      <c r="D90" s="34"/>
      <c r="E90" s="34"/>
      <c r="F90" s="34"/>
      <c r="G90" s="34"/>
      <c r="H90" s="34"/>
      <c r="I90" s="34"/>
      <c r="J90" s="34"/>
      <c r="K90" s="34"/>
      <c r="L90" s="44"/>
      <c r="S90" s="34"/>
      <c r="T90" s="34"/>
      <c r="U90" s="34"/>
      <c r="V90" s="34"/>
      <c r="W90" s="34"/>
      <c r="X90" s="34"/>
      <c r="Y90" s="34"/>
      <c r="Z90" s="34"/>
      <c r="AA90" s="34"/>
      <c r="AB90" s="34"/>
      <c r="AC90" s="34"/>
      <c r="AD90" s="34"/>
      <c r="AE90" s="34"/>
    </row>
    <row r="91" spans="1:47" s="2" customFormat="1" ht="15.2" customHeight="1">
      <c r="A91" s="34"/>
      <c r="B91" s="35"/>
      <c r="C91" s="29" t="s">
        <v>23</v>
      </c>
      <c r="D91" s="34"/>
      <c r="E91" s="34"/>
      <c r="F91" s="27" t="str">
        <f>E15</f>
        <v xml:space="preserve"> </v>
      </c>
      <c r="G91" s="34"/>
      <c r="H91" s="34"/>
      <c r="I91" s="29" t="s">
        <v>28</v>
      </c>
      <c r="J91" s="32" t="str">
        <f>E21</f>
        <v xml:space="preserve"> </v>
      </c>
      <c r="K91" s="34"/>
      <c r="L91" s="44"/>
      <c r="S91" s="34"/>
      <c r="T91" s="34"/>
      <c r="U91" s="34"/>
      <c r="V91" s="34"/>
      <c r="W91" s="34"/>
      <c r="X91" s="34"/>
      <c r="Y91" s="34"/>
      <c r="Z91" s="34"/>
      <c r="AA91" s="34"/>
      <c r="AB91" s="34"/>
      <c r="AC91" s="34"/>
      <c r="AD91" s="34"/>
      <c r="AE91" s="34"/>
    </row>
    <row r="92" spans="1:47" s="2" customFormat="1" ht="15.2" customHeight="1">
      <c r="A92" s="34"/>
      <c r="B92" s="35"/>
      <c r="C92" s="29" t="s">
        <v>26</v>
      </c>
      <c r="D92" s="34"/>
      <c r="E92" s="34"/>
      <c r="F92" s="27" t="str">
        <f>IF(E18="","",E18)</f>
        <v>Vyplň údaj</v>
      </c>
      <c r="G92" s="34"/>
      <c r="H92" s="34"/>
      <c r="I92" s="29" t="s">
        <v>30</v>
      </c>
      <c r="J92" s="32" t="str">
        <f>E24</f>
        <v xml:space="preserve"> </v>
      </c>
      <c r="K92" s="34"/>
      <c r="L92" s="44"/>
      <c r="S92" s="34"/>
      <c r="T92" s="34"/>
      <c r="U92" s="34"/>
      <c r="V92" s="34"/>
      <c r="W92" s="34"/>
      <c r="X92" s="34"/>
      <c r="Y92" s="34"/>
      <c r="Z92" s="34"/>
      <c r="AA92" s="34"/>
      <c r="AB92" s="34"/>
      <c r="AC92" s="34"/>
      <c r="AD92" s="34"/>
      <c r="AE92" s="34"/>
    </row>
    <row r="93" spans="1:47" s="2" customFormat="1" ht="10.35" customHeight="1">
      <c r="A93" s="34"/>
      <c r="B93" s="35"/>
      <c r="C93" s="34"/>
      <c r="D93" s="34"/>
      <c r="E93" s="34"/>
      <c r="F93" s="34"/>
      <c r="G93" s="34"/>
      <c r="H93" s="34"/>
      <c r="I93" s="34"/>
      <c r="J93" s="34"/>
      <c r="K93" s="34"/>
      <c r="L93" s="44"/>
      <c r="S93" s="34"/>
      <c r="T93" s="34"/>
      <c r="U93" s="34"/>
      <c r="V93" s="34"/>
      <c r="W93" s="34"/>
      <c r="X93" s="34"/>
      <c r="Y93" s="34"/>
      <c r="Z93" s="34"/>
      <c r="AA93" s="34"/>
      <c r="AB93" s="34"/>
      <c r="AC93" s="34"/>
      <c r="AD93" s="34"/>
      <c r="AE93" s="34"/>
    </row>
    <row r="94" spans="1:47" s="2" customFormat="1" ht="29.25" customHeight="1">
      <c r="A94" s="34"/>
      <c r="B94" s="35"/>
      <c r="C94" s="116" t="s">
        <v>130</v>
      </c>
      <c r="D94" s="108"/>
      <c r="E94" s="108"/>
      <c r="F94" s="108"/>
      <c r="G94" s="108"/>
      <c r="H94" s="108"/>
      <c r="I94" s="108"/>
      <c r="J94" s="117" t="s">
        <v>131</v>
      </c>
      <c r="K94" s="108"/>
      <c r="L94" s="44"/>
      <c r="S94" s="34"/>
      <c r="T94" s="34"/>
      <c r="U94" s="34"/>
      <c r="V94" s="34"/>
      <c r="W94" s="34"/>
      <c r="X94" s="34"/>
      <c r="Y94" s="34"/>
      <c r="Z94" s="34"/>
      <c r="AA94" s="34"/>
      <c r="AB94" s="34"/>
      <c r="AC94" s="34"/>
      <c r="AD94" s="34"/>
      <c r="AE94" s="34"/>
    </row>
    <row r="95" spans="1:47" s="2" customFormat="1" ht="10.35" customHeight="1">
      <c r="A95" s="34"/>
      <c r="B95" s="35"/>
      <c r="C95" s="34"/>
      <c r="D95" s="34"/>
      <c r="E95" s="34"/>
      <c r="F95" s="34"/>
      <c r="G95" s="34"/>
      <c r="H95" s="34"/>
      <c r="I95" s="34"/>
      <c r="J95" s="34"/>
      <c r="K95" s="34"/>
      <c r="L95" s="44"/>
      <c r="S95" s="34"/>
      <c r="T95" s="34"/>
      <c r="U95" s="34"/>
      <c r="V95" s="34"/>
      <c r="W95" s="34"/>
      <c r="X95" s="34"/>
      <c r="Y95" s="34"/>
      <c r="Z95" s="34"/>
      <c r="AA95" s="34"/>
      <c r="AB95" s="34"/>
      <c r="AC95" s="34"/>
      <c r="AD95" s="34"/>
      <c r="AE95" s="34"/>
    </row>
    <row r="96" spans="1:47" s="2" customFormat="1" ht="22.9" customHeight="1">
      <c r="A96" s="34"/>
      <c r="B96" s="35"/>
      <c r="C96" s="118" t="s">
        <v>132</v>
      </c>
      <c r="D96" s="34"/>
      <c r="E96" s="34"/>
      <c r="F96" s="34"/>
      <c r="G96" s="34"/>
      <c r="H96" s="34"/>
      <c r="I96" s="34"/>
      <c r="J96" s="73">
        <f>J119</f>
        <v>0</v>
      </c>
      <c r="K96" s="34"/>
      <c r="L96" s="44"/>
      <c r="S96" s="34"/>
      <c r="T96" s="34"/>
      <c r="U96" s="34"/>
      <c r="V96" s="34"/>
      <c r="W96" s="34"/>
      <c r="X96" s="34"/>
      <c r="Y96" s="34"/>
      <c r="Z96" s="34"/>
      <c r="AA96" s="34"/>
      <c r="AB96" s="34"/>
      <c r="AC96" s="34"/>
      <c r="AD96" s="34"/>
      <c r="AE96" s="34"/>
      <c r="AU96" s="19" t="s">
        <v>133</v>
      </c>
    </row>
    <row r="97" spans="1:31" s="9" customFormat="1" ht="24.95" customHeight="1">
      <c r="B97" s="119"/>
      <c r="D97" s="120" t="s">
        <v>134</v>
      </c>
      <c r="E97" s="121"/>
      <c r="F97" s="121"/>
      <c r="G97" s="121"/>
      <c r="H97" s="121"/>
      <c r="I97" s="121"/>
      <c r="J97" s="122">
        <f>J120</f>
        <v>0</v>
      </c>
      <c r="L97" s="119"/>
    </row>
    <row r="98" spans="1:31" s="10" customFormat="1" ht="19.899999999999999" customHeight="1">
      <c r="B98" s="123"/>
      <c r="D98" s="124" t="s">
        <v>135</v>
      </c>
      <c r="E98" s="125"/>
      <c r="F98" s="125"/>
      <c r="G98" s="125"/>
      <c r="H98" s="125"/>
      <c r="I98" s="125"/>
      <c r="J98" s="126">
        <f>J121</f>
        <v>0</v>
      </c>
      <c r="L98" s="123"/>
    </row>
    <row r="99" spans="1:31" s="9" customFormat="1" ht="24.95" customHeight="1">
      <c r="B99" s="119"/>
      <c r="D99" s="120" t="s">
        <v>136</v>
      </c>
      <c r="E99" s="121"/>
      <c r="F99" s="121"/>
      <c r="G99" s="121"/>
      <c r="H99" s="121"/>
      <c r="I99" s="121"/>
      <c r="J99" s="122">
        <f>J159</f>
        <v>0</v>
      </c>
      <c r="L99" s="119"/>
    </row>
    <row r="100" spans="1:31" s="2" customFormat="1" ht="21.75" customHeight="1">
      <c r="A100" s="34"/>
      <c r="B100" s="35"/>
      <c r="C100" s="34"/>
      <c r="D100" s="34"/>
      <c r="E100" s="34"/>
      <c r="F100" s="34"/>
      <c r="G100" s="34"/>
      <c r="H100" s="34"/>
      <c r="I100" s="34"/>
      <c r="J100" s="34"/>
      <c r="K100" s="34"/>
      <c r="L100" s="44"/>
      <c r="S100" s="34"/>
      <c r="T100" s="34"/>
      <c r="U100" s="34"/>
      <c r="V100" s="34"/>
      <c r="W100" s="34"/>
      <c r="X100" s="34"/>
      <c r="Y100" s="34"/>
      <c r="Z100" s="34"/>
      <c r="AA100" s="34"/>
      <c r="AB100" s="34"/>
      <c r="AC100" s="34"/>
      <c r="AD100" s="34"/>
      <c r="AE100" s="34"/>
    </row>
    <row r="101" spans="1:31" s="2" customFormat="1" ht="6.95" customHeight="1">
      <c r="A101" s="34"/>
      <c r="B101" s="49"/>
      <c r="C101" s="50"/>
      <c r="D101" s="50"/>
      <c r="E101" s="50"/>
      <c r="F101" s="50"/>
      <c r="G101" s="50"/>
      <c r="H101" s="50"/>
      <c r="I101" s="50"/>
      <c r="J101" s="50"/>
      <c r="K101" s="50"/>
      <c r="L101" s="44"/>
      <c r="S101" s="34"/>
      <c r="T101" s="34"/>
      <c r="U101" s="34"/>
      <c r="V101" s="34"/>
      <c r="W101" s="34"/>
      <c r="X101" s="34"/>
      <c r="Y101" s="34"/>
      <c r="Z101" s="34"/>
      <c r="AA101" s="34"/>
      <c r="AB101" s="34"/>
      <c r="AC101" s="34"/>
      <c r="AD101" s="34"/>
      <c r="AE101" s="34"/>
    </row>
    <row r="105" spans="1:31" s="2" customFormat="1" ht="6.95" customHeight="1">
      <c r="A105" s="34"/>
      <c r="B105" s="51"/>
      <c r="C105" s="52"/>
      <c r="D105" s="52"/>
      <c r="E105" s="52"/>
      <c r="F105" s="52"/>
      <c r="G105" s="52"/>
      <c r="H105" s="52"/>
      <c r="I105" s="52"/>
      <c r="J105" s="52"/>
      <c r="K105" s="52"/>
      <c r="L105" s="44"/>
      <c r="S105" s="34"/>
      <c r="T105" s="34"/>
      <c r="U105" s="34"/>
      <c r="V105" s="34"/>
      <c r="W105" s="34"/>
      <c r="X105" s="34"/>
      <c r="Y105" s="34"/>
      <c r="Z105" s="34"/>
      <c r="AA105" s="34"/>
      <c r="AB105" s="34"/>
      <c r="AC105" s="34"/>
      <c r="AD105" s="34"/>
      <c r="AE105" s="34"/>
    </row>
    <row r="106" spans="1:31" s="2" customFormat="1" ht="24.95" customHeight="1">
      <c r="A106" s="34"/>
      <c r="B106" s="35"/>
      <c r="C106" s="23" t="s">
        <v>137</v>
      </c>
      <c r="D106" s="34"/>
      <c r="E106" s="34"/>
      <c r="F106" s="34"/>
      <c r="G106" s="34"/>
      <c r="H106" s="34"/>
      <c r="I106" s="34"/>
      <c r="J106" s="34"/>
      <c r="K106" s="34"/>
      <c r="L106" s="44"/>
      <c r="S106" s="34"/>
      <c r="T106" s="34"/>
      <c r="U106" s="34"/>
      <c r="V106" s="34"/>
      <c r="W106" s="34"/>
      <c r="X106" s="34"/>
      <c r="Y106" s="34"/>
      <c r="Z106" s="34"/>
      <c r="AA106" s="34"/>
      <c r="AB106" s="34"/>
      <c r="AC106" s="34"/>
      <c r="AD106" s="34"/>
      <c r="AE106" s="34"/>
    </row>
    <row r="107" spans="1:31" s="2" customFormat="1" ht="6.95" customHeight="1">
      <c r="A107" s="34"/>
      <c r="B107" s="35"/>
      <c r="C107" s="34"/>
      <c r="D107" s="34"/>
      <c r="E107" s="34"/>
      <c r="F107" s="34"/>
      <c r="G107" s="34"/>
      <c r="H107" s="34"/>
      <c r="I107" s="34"/>
      <c r="J107" s="34"/>
      <c r="K107" s="34"/>
      <c r="L107" s="44"/>
      <c r="S107" s="34"/>
      <c r="T107" s="34"/>
      <c r="U107" s="34"/>
      <c r="V107" s="34"/>
      <c r="W107" s="34"/>
      <c r="X107" s="34"/>
      <c r="Y107" s="34"/>
      <c r="Z107" s="34"/>
      <c r="AA107" s="34"/>
      <c r="AB107" s="34"/>
      <c r="AC107" s="34"/>
      <c r="AD107" s="34"/>
      <c r="AE107" s="34"/>
    </row>
    <row r="108" spans="1:31" s="2" customFormat="1" ht="12" customHeight="1">
      <c r="A108" s="34"/>
      <c r="B108" s="35"/>
      <c r="C108" s="29" t="s">
        <v>16</v>
      </c>
      <c r="D108" s="34"/>
      <c r="E108" s="34"/>
      <c r="F108" s="34"/>
      <c r="G108" s="34"/>
      <c r="H108" s="34"/>
      <c r="I108" s="34"/>
      <c r="J108" s="34"/>
      <c r="K108" s="34"/>
      <c r="L108" s="44"/>
      <c r="S108" s="34"/>
      <c r="T108" s="34"/>
      <c r="U108" s="34"/>
      <c r="V108" s="34"/>
      <c r="W108" s="34"/>
      <c r="X108" s="34"/>
      <c r="Y108" s="34"/>
      <c r="Z108" s="34"/>
      <c r="AA108" s="34"/>
      <c r="AB108" s="34"/>
      <c r="AC108" s="34"/>
      <c r="AD108" s="34"/>
      <c r="AE108" s="34"/>
    </row>
    <row r="109" spans="1:31" s="2" customFormat="1" ht="16.5" customHeight="1">
      <c r="A109" s="34"/>
      <c r="B109" s="35"/>
      <c r="C109" s="34"/>
      <c r="D109" s="34"/>
      <c r="E109" s="289" t="str">
        <f>E7</f>
        <v>Oprava kolejí výhybek a nástupišť v žst. Strážnice</v>
      </c>
      <c r="F109" s="290"/>
      <c r="G109" s="290"/>
      <c r="H109" s="290"/>
      <c r="I109" s="34"/>
      <c r="J109" s="34"/>
      <c r="K109" s="34"/>
      <c r="L109" s="44"/>
      <c r="S109" s="34"/>
      <c r="T109" s="34"/>
      <c r="U109" s="34"/>
      <c r="V109" s="34"/>
      <c r="W109" s="34"/>
      <c r="X109" s="34"/>
      <c r="Y109" s="34"/>
      <c r="Z109" s="34"/>
      <c r="AA109" s="34"/>
      <c r="AB109" s="34"/>
      <c r="AC109" s="34"/>
      <c r="AD109" s="34"/>
      <c r="AE109" s="34"/>
    </row>
    <row r="110" spans="1:31" s="2" customFormat="1" ht="12" customHeight="1">
      <c r="A110" s="34"/>
      <c r="B110" s="35"/>
      <c r="C110" s="29" t="s">
        <v>127</v>
      </c>
      <c r="D110" s="34"/>
      <c r="E110" s="34"/>
      <c r="F110" s="34"/>
      <c r="G110" s="34"/>
      <c r="H110" s="34"/>
      <c r="I110" s="34"/>
      <c r="J110" s="34"/>
      <c r="K110" s="34"/>
      <c r="L110" s="44"/>
      <c r="S110" s="34"/>
      <c r="T110" s="34"/>
      <c r="U110" s="34"/>
      <c r="V110" s="34"/>
      <c r="W110" s="34"/>
      <c r="X110" s="34"/>
      <c r="Y110" s="34"/>
      <c r="Z110" s="34"/>
      <c r="AA110" s="34"/>
      <c r="AB110" s="34"/>
      <c r="AC110" s="34"/>
      <c r="AD110" s="34"/>
      <c r="AE110" s="34"/>
    </row>
    <row r="111" spans="1:31" s="2" customFormat="1" ht="16.5" customHeight="1">
      <c r="A111" s="34"/>
      <c r="B111" s="35"/>
      <c r="C111" s="34"/>
      <c r="D111" s="34"/>
      <c r="E111" s="285" t="str">
        <f>E9</f>
        <v>SO 401 - Rozvody NN a osvětlení</v>
      </c>
      <c r="F111" s="288"/>
      <c r="G111" s="288"/>
      <c r="H111" s="288"/>
      <c r="I111" s="34"/>
      <c r="J111" s="34"/>
      <c r="K111" s="34"/>
      <c r="L111" s="44"/>
      <c r="S111" s="34"/>
      <c r="T111" s="34"/>
      <c r="U111" s="34"/>
      <c r="V111" s="34"/>
      <c r="W111" s="34"/>
      <c r="X111" s="34"/>
      <c r="Y111" s="34"/>
      <c r="Z111" s="34"/>
      <c r="AA111" s="34"/>
      <c r="AB111" s="34"/>
      <c r="AC111" s="34"/>
      <c r="AD111" s="34"/>
      <c r="AE111" s="34"/>
    </row>
    <row r="112" spans="1:31" s="2" customFormat="1" ht="6.95" customHeight="1">
      <c r="A112" s="34"/>
      <c r="B112" s="35"/>
      <c r="C112" s="34"/>
      <c r="D112" s="34"/>
      <c r="E112" s="34"/>
      <c r="F112" s="34"/>
      <c r="G112" s="34"/>
      <c r="H112" s="34"/>
      <c r="I112" s="34"/>
      <c r="J112" s="34"/>
      <c r="K112" s="34"/>
      <c r="L112" s="44"/>
      <c r="S112" s="34"/>
      <c r="T112" s="34"/>
      <c r="U112" s="34"/>
      <c r="V112" s="34"/>
      <c r="W112" s="34"/>
      <c r="X112" s="34"/>
      <c r="Y112" s="34"/>
      <c r="Z112" s="34"/>
      <c r="AA112" s="34"/>
      <c r="AB112" s="34"/>
      <c r="AC112" s="34"/>
      <c r="AD112" s="34"/>
      <c r="AE112" s="34"/>
    </row>
    <row r="113" spans="1:65" s="2" customFormat="1" ht="12" customHeight="1">
      <c r="A113" s="34"/>
      <c r="B113" s="35"/>
      <c r="C113" s="29" t="s">
        <v>20</v>
      </c>
      <c r="D113" s="34"/>
      <c r="E113" s="34"/>
      <c r="F113" s="27" t="str">
        <f>F12</f>
        <v xml:space="preserve"> </v>
      </c>
      <c r="G113" s="34"/>
      <c r="H113" s="34"/>
      <c r="I113" s="29" t="s">
        <v>22</v>
      </c>
      <c r="J113" s="57">
        <f>IF(J12="","",J12)</f>
        <v>45072</v>
      </c>
      <c r="K113" s="34"/>
      <c r="L113" s="44"/>
      <c r="S113" s="34"/>
      <c r="T113" s="34"/>
      <c r="U113" s="34"/>
      <c r="V113" s="34"/>
      <c r="W113" s="34"/>
      <c r="X113" s="34"/>
      <c r="Y113" s="34"/>
      <c r="Z113" s="34"/>
      <c r="AA113" s="34"/>
      <c r="AB113" s="34"/>
      <c r="AC113" s="34"/>
      <c r="AD113" s="34"/>
      <c r="AE113" s="34"/>
    </row>
    <row r="114" spans="1:65" s="2" customFormat="1" ht="6.95" customHeight="1">
      <c r="A114" s="34"/>
      <c r="B114" s="35"/>
      <c r="C114" s="34"/>
      <c r="D114" s="34"/>
      <c r="E114" s="34"/>
      <c r="F114" s="34"/>
      <c r="G114" s="34"/>
      <c r="H114" s="34"/>
      <c r="I114" s="34"/>
      <c r="J114" s="34"/>
      <c r="K114" s="34"/>
      <c r="L114" s="44"/>
      <c r="S114" s="34"/>
      <c r="T114" s="34"/>
      <c r="U114" s="34"/>
      <c r="V114" s="34"/>
      <c r="W114" s="34"/>
      <c r="X114" s="34"/>
      <c r="Y114" s="34"/>
      <c r="Z114" s="34"/>
      <c r="AA114" s="34"/>
      <c r="AB114" s="34"/>
      <c r="AC114" s="34"/>
      <c r="AD114" s="34"/>
      <c r="AE114" s="34"/>
    </row>
    <row r="115" spans="1:65" s="2" customFormat="1" ht="15.2" customHeight="1">
      <c r="A115" s="34"/>
      <c r="B115" s="35"/>
      <c r="C115" s="29" t="s">
        <v>23</v>
      </c>
      <c r="D115" s="34"/>
      <c r="E115" s="34"/>
      <c r="F115" s="27" t="str">
        <f>E15</f>
        <v xml:space="preserve"> </v>
      </c>
      <c r="G115" s="34"/>
      <c r="H115" s="34"/>
      <c r="I115" s="29" t="s">
        <v>28</v>
      </c>
      <c r="J115" s="32" t="str">
        <f>E21</f>
        <v xml:space="preserve"> </v>
      </c>
      <c r="K115" s="34"/>
      <c r="L115" s="44"/>
      <c r="S115" s="34"/>
      <c r="T115" s="34"/>
      <c r="U115" s="34"/>
      <c r="V115" s="34"/>
      <c r="W115" s="34"/>
      <c r="X115" s="34"/>
      <c r="Y115" s="34"/>
      <c r="Z115" s="34"/>
      <c r="AA115" s="34"/>
      <c r="AB115" s="34"/>
      <c r="AC115" s="34"/>
      <c r="AD115" s="34"/>
      <c r="AE115" s="34"/>
    </row>
    <row r="116" spans="1:65" s="2" customFormat="1" ht="15.2" customHeight="1">
      <c r="A116" s="34"/>
      <c r="B116" s="35"/>
      <c r="C116" s="29" t="s">
        <v>26</v>
      </c>
      <c r="D116" s="34"/>
      <c r="E116" s="34"/>
      <c r="F116" s="27" t="str">
        <f>IF(E18="","",E18)</f>
        <v>Vyplň údaj</v>
      </c>
      <c r="G116" s="34"/>
      <c r="H116" s="34"/>
      <c r="I116" s="29" t="s">
        <v>30</v>
      </c>
      <c r="J116" s="32" t="str">
        <f>E24</f>
        <v xml:space="preserve"> </v>
      </c>
      <c r="K116" s="34"/>
      <c r="L116" s="44"/>
      <c r="S116" s="34"/>
      <c r="T116" s="34"/>
      <c r="U116" s="34"/>
      <c r="V116" s="34"/>
      <c r="W116" s="34"/>
      <c r="X116" s="34"/>
      <c r="Y116" s="34"/>
      <c r="Z116" s="34"/>
      <c r="AA116" s="34"/>
      <c r="AB116" s="34"/>
      <c r="AC116" s="34"/>
      <c r="AD116" s="34"/>
      <c r="AE116" s="34"/>
    </row>
    <row r="117" spans="1:65" s="2" customFormat="1" ht="10.35" customHeight="1">
      <c r="A117" s="34"/>
      <c r="B117" s="35"/>
      <c r="C117" s="34"/>
      <c r="D117" s="34"/>
      <c r="E117" s="34"/>
      <c r="F117" s="34"/>
      <c r="G117" s="34"/>
      <c r="H117" s="34"/>
      <c r="I117" s="34"/>
      <c r="J117" s="34"/>
      <c r="K117" s="34"/>
      <c r="L117" s="44"/>
      <c r="S117" s="34"/>
      <c r="T117" s="34"/>
      <c r="U117" s="34"/>
      <c r="V117" s="34"/>
      <c r="W117" s="34"/>
      <c r="X117" s="34"/>
      <c r="Y117" s="34"/>
      <c r="Z117" s="34"/>
      <c r="AA117" s="34"/>
      <c r="AB117" s="34"/>
      <c r="AC117" s="34"/>
      <c r="AD117" s="34"/>
      <c r="AE117" s="34"/>
    </row>
    <row r="118" spans="1:65" s="11" customFormat="1" ht="29.25" customHeight="1">
      <c r="A118" s="127"/>
      <c r="B118" s="128"/>
      <c r="C118" s="129" t="s">
        <v>138</v>
      </c>
      <c r="D118" s="130" t="s">
        <v>57</v>
      </c>
      <c r="E118" s="130" t="s">
        <v>53</v>
      </c>
      <c r="F118" s="130" t="s">
        <v>54</v>
      </c>
      <c r="G118" s="130" t="s">
        <v>139</v>
      </c>
      <c r="H118" s="130" t="s">
        <v>140</v>
      </c>
      <c r="I118" s="130" t="s">
        <v>141</v>
      </c>
      <c r="J118" s="131" t="s">
        <v>131</v>
      </c>
      <c r="K118" s="132" t="s">
        <v>142</v>
      </c>
      <c r="L118" s="133"/>
      <c r="M118" s="64" t="s">
        <v>1</v>
      </c>
      <c r="N118" s="65" t="s">
        <v>36</v>
      </c>
      <c r="O118" s="65" t="s">
        <v>143</v>
      </c>
      <c r="P118" s="65" t="s">
        <v>144</v>
      </c>
      <c r="Q118" s="65" t="s">
        <v>145</v>
      </c>
      <c r="R118" s="65" t="s">
        <v>146</v>
      </c>
      <c r="S118" s="65" t="s">
        <v>147</v>
      </c>
      <c r="T118" s="66" t="s">
        <v>148</v>
      </c>
      <c r="U118" s="127"/>
      <c r="V118" s="127"/>
      <c r="W118" s="127"/>
      <c r="X118" s="127"/>
      <c r="Y118" s="127"/>
      <c r="Z118" s="127"/>
      <c r="AA118" s="127"/>
      <c r="AB118" s="127"/>
      <c r="AC118" s="127"/>
      <c r="AD118" s="127"/>
      <c r="AE118" s="127"/>
    </row>
    <row r="119" spans="1:65" s="2" customFormat="1" ht="22.9" customHeight="1">
      <c r="A119" s="34"/>
      <c r="B119" s="35"/>
      <c r="C119" s="71" t="s">
        <v>149</v>
      </c>
      <c r="D119" s="34"/>
      <c r="E119" s="34"/>
      <c r="F119" s="34"/>
      <c r="G119" s="34"/>
      <c r="H119" s="34"/>
      <c r="I119" s="34"/>
      <c r="J119" s="134">
        <f>BK119</f>
        <v>0</v>
      </c>
      <c r="K119" s="34"/>
      <c r="L119" s="35"/>
      <c r="M119" s="67"/>
      <c r="N119" s="58"/>
      <c r="O119" s="68"/>
      <c r="P119" s="135">
        <f>P120+P159</f>
        <v>0</v>
      </c>
      <c r="Q119" s="68"/>
      <c r="R119" s="135">
        <f>R120+R159</f>
        <v>1.14564</v>
      </c>
      <c r="S119" s="68"/>
      <c r="T119" s="136">
        <f>T120+T159</f>
        <v>0</v>
      </c>
      <c r="U119" s="34"/>
      <c r="V119" s="34"/>
      <c r="W119" s="34"/>
      <c r="X119" s="34"/>
      <c r="Y119" s="34"/>
      <c r="Z119" s="34"/>
      <c r="AA119" s="34"/>
      <c r="AB119" s="34"/>
      <c r="AC119" s="34"/>
      <c r="AD119" s="34"/>
      <c r="AE119" s="34"/>
      <c r="AT119" s="19" t="s">
        <v>71</v>
      </c>
      <c r="AU119" s="19" t="s">
        <v>133</v>
      </c>
      <c r="BK119" s="137">
        <f>BK120+BK159</f>
        <v>0</v>
      </c>
    </row>
    <row r="120" spans="1:65" s="12" customFormat="1" ht="25.9" customHeight="1">
      <c r="B120" s="138"/>
      <c r="D120" s="139" t="s">
        <v>71</v>
      </c>
      <c r="E120" s="140" t="s">
        <v>150</v>
      </c>
      <c r="F120" s="140" t="s">
        <v>151</v>
      </c>
      <c r="I120" s="141"/>
      <c r="J120" s="142">
        <f>BK120</f>
        <v>0</v>
      </c>
      <c r="L120" s="138"/>
      <c r="M120" s="143"/>
      <c r="N120" s="144"/>
      <c r="O120" s="144"/>
      <c r="P120" s="145">
        <f>P121</f>
        <v>0</v>
      </c>
      <c r="Q120" s="144"/>
      <c r="R120" s="145">
        <f>R121</f>
        <v>1.14564</v>
      </c>
      <c r="S120" s="144"/>
      <c r="T120" s="146">
        <f>T121</f>
        <v>0</v>
      </c>
      <c r="AR120" s="139" t="s">
        <v>80</v>
      </c>
      <c r="AT120" s="147" t="s">
        <v>71</v>
      </c>
      <c r="AU120" s="147" t="s">
        <v>72</v>
      </c>
      <c r="AY120" s="139" t="s">
        <v>152</v>
      </c>
      <c r="BK120" s="148">
        <f>BK121</f>
        <v>0</v>
      </c>
    </row>
    <row r="121" spans="1:65" s="12" customFormat="1" ht="22.9" customHeight="1">
      <c r="B121" s="138"/>
      <c r="D121" s="139" t="s">
        <v>71</v>
      </c>
      <c r="E121" s="149" t="s">
        <v>153</v>
      </c>
      <c r="F121" s="149" t="s">
        <v>154</v>
      </c>
      <c r="I121" s="141"/>
      <c r="J121" s="150">
        <f>BK121</f>
        <v>0</v>
      </c>
      <c r="L121" s="138"/>
      <c r="M121" s="143"/>
      <c r="N121" s="144"/>
      <c r="O121" s="144"/>
      <c r="P121" s="145">
        <f>SUM(P122:P158)</f>
        <v>0</v>
      </c>
      <c r="Q121" s="144"/>
      <c r="R121" s="145">
        <f>SUM(R122:R158)</f>
        <v>1.14564</v>
      </c>
      <c r="S121" s="144"/>
      <c r="T121" s="146">
        <f>SUM(T122:T158)</f>
        <v>0</v>
      </c>
      <c r="AR121" s="139" t="s">
        <v>80</v>
      </c>
      <c r="AT121" s="147" t="s">
        <v>71</v>
      </c>
      <c r="AU121" s="147" t="s">
        <v>80</v>
      </c>
      <c r="AY121" s="139" t="s">
        <v>152</v>
      </c>
      <c r="BK121" s="148">
        <f>SUM(BK122:BK158)</f>
        <v>0</v>
      </c>
    </row>
    <row r="122" spans="1:65" s="2" customFormat="1" ht="16.5" customHeight="1">
      <c r="A122" s="34"/>
      <c r="B122" s="151"/>
      <c r="C122" s="152" t="s">
        <v>80</v>
      </c>
      <c r="D122" s="152" t="s">
        <v>155</v>
      </c>
      <c r="E122" s="153" t="s">
        <v>1348</v>
      </c>
      <c r="F122" s="154" t="s">
        <v>1349</v>
      </c>
      <c r="G122" s="155" t="s">
        <v>193</v>
      </c>
      <c r="H122" s="156">
        <v>1</v>
      </c>
      <c r="I122" s="157"/>
      <c r="J122" s="158">
        <f t="shared" ref="J122:J158" si="0">ROUND(I122*H122,2)</f>
        <v>0</v>
      </c>
      <c r="K122" s="159"/>
      <c r="L122" s="35"/>
      <c r="M122" s="160" t="s">
        <v>1</v>
      </c>
      <c r="N122" s="161" t="s">
        <v>37</v>
      </c>
      <c r="O122" s="60"/>
      <c r="P122" s="162">
        <f t="shared" ref="P122:P158" si="1">O122*H122</f>
        <v>0</v>
      </c>
      <c r="Q122" s="162">
        <v>0</v>
      </c>
      <c r="R122" s="162">
        <f t="shared" ref="R122:R158" si="2">Q122*H122</f>
        <v>0</v>
      </c>
      <c r="S122" s="162">
        <v>0</v>
      </c>
      <c r="T122" s="163">
        <f t="shared" ref="T122:T158" si="3">S122*H122</f>
        <v>0</v>
      </c>
      <c r="U122" s="34"/>
      <c r="V122" s="34"/>
      <c r="W122" s="34"/>
      <c r="X122" s="34"/>
      <c r="Y122" s="34"/>
      <c r="Z122" s="34"/>
      <c r="AA122" s="34"/>
      <c r="AB122" s="34"/>
      <c r="AC122" s="34"/>
      <c r="AD122" s="34"/>
      <c r="AE122" s="34"/>
      <c r="AR122" s="164" t="s">
        <v>159</v>
      </c>
      <c r="AT122" s="164" t="s">
        <v>155</v>
      </c>
      <c r="AU122" s="164" t="s">
        <v>82</v>
      </c>
      <c r="AY122" s="19" t="s">
        <v>152</v>
      </c>
      <c r="BE122" s="165">
        <f t="shared" ref="BE122:BE158" si="4">IF(N122="základní",J122,0)</f>
        <v>0</v>
      </c>
      <c r="BF122" s="165">
        <f t="shared" ref="BF122:BF158" si="5">IF(N122="snížená",J122,0)</f>
        <v>0</v>
      </c>
      <c r="BG122" s="165">
        <f t="shared" ref="BG122:BG158" si="6">IF(N122="zákl. přenesená",J122,0)</f>
        <v>0</v>
      </c>
      <c r="BH122" s="165">
        <f t="shared" ref="BH122:BH158" si="7">IF(N122="sníž. přenesená",J122,0)</f>
        <v>0</v>
      </c>
      <c r="BI122" s="165">
        <f t="shared" ref="BI122:BI158" si="8">IF(N122="nulová",J122,0)</f>
        <v>0</v>
      </c>
      <c r="BJ122" s="19" t="s">
        <v>80</v>
      </c>
      <c r="BK122" s="165">
        <f t="shared" ref="BK122:BK158" si="9">ROUND(I122*H122,2)</f>
        <v>0</v>
      </c>
      <c r="BL122" s="19" t="s">
        <v>159</v>
      </c>
      <c r="BM122" s="164" t="s">
        <v>206</v>
      </c>
    </row>
    <row r="123" spans="1:65" s="2" customFormat="1" ht="49.15" customHeight="1">
      <c r="A123" s="34"/>
      <c r="B123" s="151"/>
      <c r="C123" s="152" t="s">
        <v>82</v>
      </c>
      <c r="D123" s="152" t="s">
        <v>155</v>
      </c>
      <c r="E123" s="153" t="s">
        <v>952</v>
      </c>
      <c r="F123" s="154" t="s">
        <v>953</v>
      </c>
      <c r="G123" s="155" t="s">
        <v>176</v>
      </c>
      <c r="H123" s="156">
        <v>6</v>
      </c>
      <c r="I123" s="157"/>
      <c r="J123" s="158">
        <f t="shared" si="0"/>
        <v>0</v>
      </c>
      <c r="K123" s="159"/>
      <c r="L123" s="35"/>
      <c r="M123" s="160" t="s">
        <v>1</v>
      </c>
      <c r="N123" s="161" t="s">
        <v>37</v>
      </c>
      <c r="O123" s="60"/>
      <c r="P123" s="162">
        <f t="shared" si="1"/>
        <v>0</v>
      </c>
      <c r="Q123" s="162">
        <v>0</v>
      </c>
      <c r="R123" s="162">
        <f t="shared" si="2"/>
        <v>0</v>
      </c>
      <c r="S123" s="162">
        <v>0</v>
      </c>
      <c r="T123" s="163">
        <f t="shared" si="3"/>
        <v>0</v>
      </c>
      <c r="U123" s="34"/>
      <c r="V123" s="34"/>
      <c r="W123" s="34"/>
      <c r="X123" s="34"/>
      <c r="Y123" s="34"/>
      <c r="Z123" s="34"/>
      <c r="AA123" s="34"/>
      <c r="AB123" s="34"/>
      <c r="AC123" s="34"/>
      <c r="AD123" s="34"/>
      <c r="AE123" s="34"/>
      <c r="AR123" s="164" t="s">
        <v>159</v>
      </c>
      <c r="AT123" s="164" t="s">
        <v>155</v>
      </c>
      <c r="AU123" s="164" t="s">
        <v>82</v>
      </c>
      <c r="AY123" s="19" t="s">
        <v>152</v>
      </c>
      <c r="BE123" s="165">
        <f t="shared" si="4"/>
        <v>0</v>
      </c>
      <c r="BF123" s="165">
        <f t="shared" si="5"/>
        <v>0</v>
      </c>
      <c r="BG123" s="165">
        <f t="shared" si="6"/>
        <v>0</v>
      </c>
      <c r="BH123" s="165">
        <f t="shared" si="7"/>
        <v>0</v>
      </c>
      <c r="BI123" s="165">
        <f t="shared" si="8"/>
        <v>0</v>
      </c>
      <c r="BJ123" s="19" t="s">
        <v>80</v>
      </c>
      <c r="BK123" s="165">
        <f t="shared" si="9"/>
        <v>0</v>
      </c>
      <c r="BL123" s="19" t="s">
        <v>159</v>
      </c>
      <c r="BM123" s="164" t="s">
        <v>82</v>
      </c>
    </row>
    <row r="124" spans="1:65" s="2" customFormat="1" ht="16.5" customHeight="1">
      <c r="A124" s="34"/>
      <c r="B124" s="151"/>
      <c r="C124" s="166" t="s">
        <v>162</v>
      </c>
      <c r="D124" s="166" t="s">
        <v>169</v>
      </c>
      <c r="E124" s="167" t="s">
        <v>1350</v>
      </c>
      <c r="F124" s="168" t="s">
        <v>1351</v>
      </c>
      <c r="G124" s="169" t="s">
        <v>176</v>
      </c>
      <c r="H124" s="170">
        <v>6</v>
      </c>
      <c r="I124" s="171"/>
      <c r="J124" s="172">
        <f t="shared" si="0"/>
        <v>0</v>
      </c>
      <c r="K124" s="173"/>
      <c r="L124" s="174"/>
      <c r="M124" s="175" t="s">
        <v>1</v>
      </c>
      <c r="N124" s="176" t="s">
        <v>37</v>
      </c>
      <c r="O124" s="60"/>
      <c r="P124" s="162">
        <f t="shared" si="1"/>
        <v>0</v>
      </c>
      <c r="Q124" s="162">
        <v>1.094E-2</v>
      </c>
      <c r="R124" s="162">
        <f t="shared" si="2"/>
        <v>6.5640000000000004E-2</v>
      </c>
      <c r="S124" s="162">
        <v>0</v>
      </c>
      <c r="T124" s="163">
        <f t="shared" si="3"/>
        <v>0</v>
      </c>
      <c r="U124" s="34"/>
      <c r="V124" s="34"/>
      <c r="W124" s="34"/>
      <c r="X124" s="34"/>
      <c r="Y124" s="34"/>
      <c r="Z124" s="34"/>
      <c r="AA124" s="34"/>
      <c r="AB124" s="34"/>
      <c r="AC124" s="34"/>
      <c r="AD124" s="34"/>
      <c r="AE124" s="34"/>
      <c r="AR124" s="164" t="s">
        <v>168</v>
      </c>
      <c r="AT124" s="164" t="s">
        <v>169</v>
      </c>
      <c r="AU124" s="164" t="s">
        <v>82</v>
      </c>
      <c r="AY124" s="19" t="s">
        <v>152</v>
      </c>
      <c r="BE124" s="165">
        <f t="shared" si="4"/>
        <v>0</v>
      </c>
      <c r="BF124" s="165">
        <f t="shared" si="5"/>
        <v>0</v>
      </c>
      <c r="BG124" s="165">
        <f t="shared" si="6"/>
        <v>0</v>
      </c>
      <c r="BH124" s="165">
        <f t="shared" si="7"/>
        <v>0</v>
      </c>
      <c r="BI124" s="165">
        <f t="shared" si="8"/>
        <v>0</v>
      </c>
      <c r="BJ124" s="19" t="s">
        <v>80</v>
      </c>
      <c r="BK124" s="165">
        <f t="shared" si="9"/>
        <v>0</v>
      </c>
      <c r="BL124" s="19" t="s">
        <v>159</v>
      </c>
      <c r="BM124" s="164" t="s">
        <v>1352</v>
      </c>
    </row>
    <row r="125" spans="1:65" s="2" customFormat="1" ht="37.9" customHeight="1">
      <c r="A125" s="34"/>
      <c r="B125" s="151"/>
      <c r="C125" s="152" t="s">
        <v>159</v>
      </c>
      <c r="D125" s="152" t="s">
        <v>155</v>
      </c>
      <c r="E125" s="153" t="s">
        <v>859</v>
      </c>
      <c r="F125" s="154" t="s">
        <v>860</v>
      </c>
      <c r="G125" s="155" t="s">
        <v>158</v>
      </c>
      <c r="H125" s="156">
        <v>118.85</v>
      </c>
      <c r="I125" s="157"/>
      <c r="J125" s="158">
        <f t="shared" si="0"/>
        <v>0</v>
      </c>
      <c r="K125" s="159"/>
      <c r="L125" s="35"/>
      <c r="M125" s="160" t="s">
        <v>1</v>
      </c>
      <c r="N125" s="161" t="s">
        <v>37</v>
      </c>
      <c r="O125" s="60"/>
      <c r="P125" s="162">
        <f t="shared" si="1"/>
        <v>0</v>
      </c>
      <c r="Q125" s="162">
        <v>0</v>
      </c>
      <c r="R125" s="162">
        <f t="shared" si="2"/>
        <v>0</v>
      </c>
      <c r="S125" s="162">
        <v>0</v>
      </c>
      <c r="T125" s="163">
        <f t="shared" si="3"/>
        <v>0</v>
      </c>
      <c r="U125" s="34"/>
      <c r="V125" s="34"/>
      <c r="W125" s="34"/>
      <c r="X125" s="34"/>
      <c r="Y125" s="34"/>
      <c r="Z125" s="34"/>
      <c r="AA125" s="34"/>
      <c r="AB125" s="34"/>
      <c r="AC125" s="34"/>
      <c r="AD125" s="34"/>
      <c r="AE125" s="34"/>
      <c r="AR125" s="164" t="s">
        <v>159</v>
      </c>
      <c r="AT125" s="164" t="s">
        <v>155</v>
      </c>
      <c r="AU125" s="164" t="s">
        <v>82</v>
      </c>
      <c r="AY125" s="19" t="s">
        <v>152</v>
      </c>
      <c r="BE125" s="165">
        <f t="shared" si="4"/>
        <v>0</v>
      </c>
      <c r="BF125" s="165">
        <f t="shared" si="5"/>
        <v>0</v>
      </c>
      <c r="BG125" s="165">
        <f t="shared" si="6"/>
        <v>0</v>
      </c>
      <c r="BH125" s="165">
        <f t="shared" si="7"/>
        <v>0</v>
      </c>
      <c r="BI125" s="165">
        <f t="shared" si="8"/>
        <v>0</v>
      </c>
      <c r="BJ125" s="19" t="s">
        <v>80</v>
      </c>
      <c r="BK125" s="165">
        <f t="shared" si="9"/>
        <v>0</v>
      </c>
      <c r="BL125" s="19" t="s">
        <v>159</v>
      </c>
      <c r="BM125" s="164" t="s">
        <v>173</v>
      </c>
    </row>
    <row r="126" spans="1:65" s="2" customFormat="1" ht="16.5" customHeight="1">
      <c r="A126" s="34"/>
      <c r="B126" s="151"/>
      <c r="C126" s="166" t="s">
        <v>153</v>
      </c>
      <c r="D126" s="166" t="s">
        <v>169</v>
      </c>
      <c r="E126" s="167" t="s">
        <v>1353</v>
      </c>
      <c r="F126" s="168" t="s">
        <v>1354</v>
      </c>
      <c r="G126" s="169" t="s">
        <v>158</v>
      </c>
      <c r="H126" s="170">
        <v>11.05</v>
      </c>
      <c r="I126" s="171"/>
      <c r="J126" s="172">
        <f t="shared" si="0"/>
        <v>0</v>
      </c>
      <c r="K126" s="173"/>
      <c r="L126" s="174"/>
      <c r="M126" s="175" t="s">
        <v>1</v>
      </c>
      <c r="N126" s="176" t="s">
        <v>37</v>
      </c>
      <c r="O126" s="60"/>
      <c r="P126" s="162">
        <f t="shared" si="1"/>
        <v>0</v>
      </c>
      <c r="Q126" s="162">
        <v>0</v>
      </c>
      <c r="R126" s="162">
        <f t="shared" si="2"/>
        <v>0</v>
      </c>
      <c r="S126" s="162">
        <v>0</v>
      </c>
      <c r="T126" s="163">
        <f t="shared" si="3"/>
        <v>0</v>
      </c>
      <c r="U126" s="34"/>
      <c r="V126" s="34"/>
      <c r="W126" s="34"/>
      <c r="X126" s="34"/>
      <c r="Y126" s="34"/>
      <c r="Z126" s="34"/>
      <c r="AA126" s="34"/>
      <c r="AB126" s="34"/>
      <c r="AC126" s="34"/>
      <c r="AD126" s="34"/>
      <c r="AE126" s="34"/>
      <c r="AR126" s="164" t="s">
        <v>168</v>
      </c>
      <c r="AT126" s="164" t="s">
        <v>169</v>
      </c>
      <c r="AU126" s="164" t="s">
        <v>82</v>
      </c>
      <c r="AY126" s="19" t="s">
        <v>152</v>
      </c>
      <c r="BE126" s="165">
        <f t="shared" si="4"/>
        <v>0</v>
      </c>
      <c r="BF126" s="165">
        <f t="shared" si="5"/>
        <v>0</v>
      </c>
      <c r="BG126" s="165">
        <f t="shared" si="6"/>
        <v>0</v>
      </c>
      <c r="BH126" s="165">
        <f t="shared" si="7"/>
        <v>0</v>
      </c>
      <c r="BI126" s="165">
        <f t="shared" si="8"/>
        <v>0</v>
      </c>
      <c r="BJ126" s="19" t="s">
        <v>80</v>
      </c>
      <c r="BK126" s="165">
        <f t="shared" si="9"/>
        <v>0</v>
      </c>
      <c r="BL126" s="19" t="s">
        <v>159</v>
      </c>
      <c r="BM126" s="164" t="s">
        <v>1355</v>
      </c>
    </row>
    <row r="127" spans="1:65" s="2" customFormat="1" ht="24.2" customHeight="1">
      <c r="A127" s="34"/>
      <c r="B127" s="151"/>
      <c r="C127" s="152" t="s">
        <v>173</v>
      </c>
      <c r="D127" s="152" t="s">
        <v>155</v>
      </c>
      <c r="E127" s="153" t="s">
        <v>166</v>
      </c>
      <c r="F127" s="154" t="s">
        <v>167</v>
      </c>
      <c r="G127" s="155" t="s">
        <v>158</v>
      </c>
      <c r="H127" s="156">
        <v>86.78</v>
      </c>
      <c r="I127" s="157"/>
      <c r="J127" s="158">
        <f t="shared" si="0"/>
        <v>0</v>
      </c>
      <c r="K127" s="159"/>
      <c r="L127" s="35"/>
      <c r="M127" s="160" t="s">
        <v>1</v>
      </c>
      <c r="N127" s="161" t="s">
        <v>37</v>
      </c>
      <c r="O127" s="60"/>
      <c r="P127" s="162">
        <f t="shared" si="1"/>
        <v>0</v>
      </c>
      <c r="Q127" s="162">
        <v>0</v>
      </c>
      <c r="R127" s="162">
        <f t="shared" si="2"/>
        <v>0</v>
      </c>
      <c r="S127" s="162">
        <v>0</v>
      </c>
      <c r="T127" s="163">
        <f t="shared" si="3"/>
        <v>0</v>
      </c>
      <c r="U127" s="34"/>
      <c r="V127" s="34"/>
      <c r="W127" s="34"/>
      <c r="X127" s="34"/>
      <c r="Y127" s="34"/>
      <c r="Z127" s="34"/>
      <c r="AA127" s="34"/>
      <c r="AB127" s="34"/>
      <c r="AC127" s="34"/>
      <c r="AD127" s="34"/>
      <c r="AE127" s="34"/>
      <c r="AR127" s="164" t="s">
        <v>159</v>
      </c>
      <c r="AT127" s="164" t="s">
        <v>155</v>
      </c>
      <c r="AU127" s="164" t="s">
        <v>82</v>
      </c>
      <c r="AY127" s="19" t="s">
        <v>152</v>
      </c>
      <c r="BE127" s="165">
        <f t="shared" si="4"/>
        <v>0</v>
      </c>
      <c r="BF127" s="165">
        <f t="shared" si="5"/>
        <v>0</v>
      </c>
      <c r="BG127" s="165">
        <f t="shared" si="6"/>
        <v>0</v>
      </c>
      <c r="BH127" s="165">
        <f t="shared" si="7"/>
        <v>0</v>
      </c>
      <c r="BI127" s="165">
        <f t="shared" si="8"/>
        <v>0</v>
      </c>
      <c r="BJ127" s="19" t="s">
        <v>80</v>
      </c>
      <c r="BK127" s="165">
        <f t="shared" si="9"/>
        <v>0</v>
      </c>
      <c r="BL127" s="19" t="s">
        <v>159</v>
      </c>
      <c r="BM127" s="164" t="s">
        <v>190</v>
      </c>
    </row>
    <row r="128" spans="1:65" s="2" customFormat="1" ht="16.5" customHeight="1">
      <c r="A128" s="34"/>
      <c r="B128" s="151"/>
      <c r="C128" s="166" t="s">
        <v>178</v>
      </c>
      <c r="D128" s="166" t="s">
        <v>169</v>
      </c>
      <c r="E128" s="167" t="s">
        <v>1005</v>
      </c>
      <c r="F128" s="168" t="s">
        <v>1006</v>
      </c>
      <c r="G128" s="169" t="s">
        <v>424</v>
      </c>
      <c r="H128" s="170">
        <v>1.08</v>
      </c>
      <c r="I128" s="171"/>
      <c r="J128" s="172">
        <f t="shared" si="0"/>
        <v>0</v>
      </c>
      <c r="K128" s="173"/>
      <c r="L128" s="174"/>
      <c r="M128" s="175" t="s">
        <v>1</v>
      </c>
      <c r="N128" s="176" t="s">
        <v>37</v>
      </c>
      <c r="O128" s="60"/>
      <c r="P128" s="162">
        <f t="shared" si="1"/>
        <v>0</v>
      </c>
      <c r="Q128" s="162">
        <v>1</v>
      </c>
      <c r="R128" s="162">
        <f t="shared" si="2"/>
        <v>1.08</v>
      </c>
      <c r="S128" s="162">
        <v>0</v>
      </c>
      <c r="T128" s="163">
        <f t="shared" si="3"/>
        <v>0</v>
      </c>
      <c r="U128" s="34"/>
      <c r="V128" s="34"/>
      <c r="W128" s="34"/>
      <c r="X128" s="34"/>
      <c r="Y128" s="34"/>
      <c r="Z128" s="34"/>
      <c r="AA128" s="34"/>
      <c r="AB128" s="34"/>
      <c r="AC128" s="34"/>
      <c r="AD128" s="34"/>
      <c r="AE128" s="34"/>
      <c r="AR128" s="164" t="s">
        <v>168</v>
      </c>
      <c r="AT128" s="164" t="s">
        <v>169</v>
      </c>
      <c r="AU128" s="164" t="s">
        <v>82</v>
      </c>
      <c r="AY128" s="19" t="s">
        <v>152</v>
      </c>
      <c r="BE128" s="165">
        <f t="shared" si="4"/>
        <v>0</v>
      </c>
      <c r="BF128" s="165">
        <f t="shared" si="5"/>
        <v>0</v>
      </c>
      <c r="BG128" s="165">
        <f t="shared" si="6"/>
        <v>0</v>
      </c>
      <c r="BH128" s="165">
        <f t="shared" si="7"/>
        <v>0</v>
      </c>
      <c r="BI128" s="165">
        <f t="shared" si="8"/>
        <v>0</v>
      </c>
      <c r="BJ128" s="19" t="s">
        <v>80</v>
      </c>
      <c r="BK128" s="165">
        <f t="shared" si="9"/>
        <v>0</v>
      </c>
      <c r="BL128" s="19" t="s">
        <v>159</v>
      </c>
      <c r="BM128" s="164" t="s">
        <v>1356</v>
      </c>
    </row>
    <row r="129" spans="1:65" s="2" customFormat="1" ht="21.75" customHeight="1">
      <c r="A129" s="34"/>
      <c r="B129" s="151"/>
      <c r="C129" s="152" t="s">
        <v>168</v>
      </c>
      <c r="D129" s="152" t="s">
        <v>155</v>
      </c>
      <c r="E129" s="153" t="s">
        <v>1357</v>
      </c>
      <c r="F129" s="154" t="s">
        <v>1358</v>
      </c>
      <c r="G129" s="155" t="s">
        <v>176</v>
      </c>
      <c r="H129" s="156">
        <v>18</v>
      </c>
      <c r="I129" s="157"/>
      <c r="J129" s="158">
        <f t="shared" si="0"/>
        <v>0</v>
      </c>
      <c r="K129" s="159"/>
      <c r="L129" s="35"/>
      <c r="M129" s="160" t="s">
        <v>1</v>
      </c>
      <c r="N129" s="161" t="s">
        <v>37</v>
      </c>
      <c r="O129" s="60"/>
      <c r="P129" s="162">
        <f t="shared" si="1"/>
        <v>0</v>
      </c>
      <c r="Q129" s="162">
        <v>0</v>
      </c>
      <c r="R129" s="162">
        <f t="shared" si="2"/>
        <v>0</v>
      </c>
      <c r="S129" s="162">
        <v>0</v>
      </c>
      <c r="T129" s="163">
        <f t="shared" si="3"/>
        <v>0</v>
      </c>
      <c r="U129" s="34"/>
      <c r="V129" s="34"/>
      <c r="W129" s="34"/>
      <c r="X129" s="34"/>
      <c r="Y129" s="34"/>
      <c r="Z129" s="34"/>
      <c r="AA129" s="34"/>
      <c r="AB129" s="34"/>
      <c r="AC129" s="34"/>
      <c r="AD129" s="34"/>
      <c r="AE129" s="34"/>
      <c r="AR129" s="164" t="s">
        <v>159</v>
      </c>
      <c r="AT129" s="164" t="s">
        <v>155</v>
      </c>
      <c r="AU129" s="164" t="s">
        <v>82</v>
      </c>
      <c r="AY129" s="19" t="s">
        <v>152</v>
      </c>
      <c r="BE129" s="165">
        <f t="shared" si="4"/>
        <v>0</v>
      </c>
      <c r="BF129" s="165">
        <f t="shared" si="5"/>
        <v>0</v>
      </c>
      <c r="BG129" s="165">
        <f t="shared" si="6"/>
        <v>0</v>
      </c>
      <c r="BH129" s="165">
        <f t="shared" si="7"/>
        <v>0</v>
      </c>
      <c r="BI129" s="165">
        <f t="shared" si="8"/>
        <v>0</v>
      </c>
      <c r="BJ129" s="19" t="s">
        <v>80</v>
      </c>
      <c r="BK129" s="165">
        <f t="shared" si="9"/>
        <v>0</v>
      </c>
      <c r="BL129" s="19" t="s">
        <v>159</v>
      </c>
      <c r="BM129" s="164" t="s">
        <v>1359</v>
      </c>
    </row>
    <row r="130" spans="1:65" s="2" customFormat="1" ht="16.5" customHeight="1">
      <c r="A130" s="34"/>
      <c r="B130" s="151"/>
      <c r="C130" s="166" t="s">
        <v>185</v>
      </c>
      <c r="D130" s="166" t="s">
        <v>169</v>
      </c>
      <c r="E130" s="167" t="s">
        <v>1360</v>
      </c>
      <c r="F130" s="168" t="s">
        <v>1361</v>
      </c>
      <c r="G130" s="169" t="s">
        <v>176</v>
      </c>
      <c r="H130" s="170">
        <v>18</v>
      </c>
      <c r="I130" s="171"/>
      <c r="J130" s="172">
        <f t="shared" si="0"/>
        <v>0</v>
      </c>
      <c r="K130" s="173"/>
      <c r="L130" s="174"/>
      <c r="M130" s="175" t="s">
        <v>1</v>
      </c>
      <c r="N130" s="176" t="s">
        <v>37</v>
      </c>
      <c r="O130" s="60"/>
      <c r="P130" s="162">
        <f t="shared" si="1"/>
        <v>0</v>
      </c>
      <c r="Q130" s="162">
        <v>0</v>
      </c>
      <c r="R130" s="162">
        <f t="shared" si="2"/>
        <v>0</v>
      </c>
      <c r="S130" s="162">
        <v>0</v>
      </c>
      <c r="T130" s="163">
        <f t="shared" si="3"/>
        <v>0</v>
      </c>
      <c r="U130" s="34"/>
      <c r="V130" s="34"/>
      <c r="W130" s="34"/>
      <c r="X130" s="34"/>
      <c r="Y130" s="34"/>
      <c r="Z130" s="34"/>
      <c r="AA130" s="34"/>
      <c r="AB130" s="34"/>
      <c r="AC130" s="34"/>
      <c r="AD130" s="34"/>
      <c r="AE130" s="34"/>
      <c r="AR130" s="164" t="s">
        <v>168</v>
      </c>
      <c r="AT130" s="164" t="s">
        <v>169</v>
      </c>
      <c r="AU130" s="164" t="s">
        <v>82</v>
      </c>
      <c r="AY130" s="19" t="s">
        <v>152</v>
      </c>
      <c r="BE130" s="165">
        <f t="shared" si="4"/>
        <v>0</v>
      </c>
      <c r="BF130" s="165">
        <f t="shared" si="5"/>
        <v>0</v>
      </c>
      <c r="BG130" s="165">
        <f t="shared" si="6"/>
        <v>0</v>
      </c>
      <c r="BH130" s="165">
        <f t="shared" si="7"/>
        <v>0</v>
      </c>
      <c r="BI130" s="165">
        <f t="shared" si="8"/>
        <v>0</v>
      </c>
      <c r="BJ130" s="19" t="s">
        <v>80</v>
      </c>
      <c r="BK130" s="165">
        <f t="shared" si="9"/>
        <v>0</v>
      </c>
      <c r="BL130" s="19" t="s">
        <v>159</v>
      </c>
      <c r="BM130" s="164" t="s">
        <v>1362</v>
      </c>
    </row>
    <row r="131" spans="1:65" s="2" customFormat="1" ht="44.25" customHeight="1">
      <c r="A131" s="34"/>
      <c r="B131" s="151"/>
      <c r="C131" s="152" t="s">
        <v>190</v>
      </c>
      <c r="D131" s="152" t="s">
        <v>155</v>
      </c>
      <c r="E131" s="153" t="s">
        <v>1363</v>
      </c>
      <c r="F131" s="154" t="s">
        <v>1364</v>
      </c>
      <c r="G131" s="155" t="s">
        <v>176</v>
      </c>
      <c r="H131" s="156">
        <v>442.75</v>
      </c>
      <c r="I131" s="157"/>
      <c r="J131" s="158">
        <f t="shared" si="0"/>
        <v>0</v>
      </c>
      <c r="K131" s="159"/>
      <c r="L131" s="35"/>
      <c r="M131" s="160" t="s">
        <v>1</v>
      </c>
      <c r="N131" s="161" t="s">
        <v>37</v>
      </c>
      <c r="O131" s="60"/>
      <c r="P131" s="162">
        <f t="shared" si="1"/>
        <v>0</v>
      </c>
      <c r="Q131" s="162">
        <v>0</v>
      </c>
      <c r="R131" s="162">
        <f t="shared" si="2"/>
        <v>0</v>
      </c>
      <c r="S131" s="162">
        <v>0</v>
      </c>
      <c r="T131" s="163">
        <f t="shared" si="3"/>
        <v>0</v>
      </c>
      <c r="U131" s="34"/>
      <c r="V131" s="34"/>
      <c r="W131" s="34"/>
      <c r="X131" s="34"/>
      <c r="Y131" s="34"/>
      <c r="Z131" s="34"/>
      <c r="AA131" s="34"/>
      <c r="AB131" s="34"/>
      <c r="AC131" s="34"/>
      <c r="AD131" s="34"/>
      <c r="AE131" s="34"/>
      <c r="AR131" s="164" t="s">
        <v>159</v>
      </c>
      <c r="AT131" s="164" t="s">
        <v>155</v>
      </c>
      <c r="AU131" s="164" t="s">
        <v>82</v>
      </c>
      <c r="AY131" s="19" t="s">
        <v>152</v>
      </c>
      <c r="BE131" s="165">
        <f t="shared" si="4"/>
        <v>0</v>
      </c>
      <c r="BF131" s="165">
        <f t="shared" si="5"/>
        <v>0</v>
      </c>
      <c r="BG131" s="165">
        <f t="shared" si="6"/>
        <v>0</v>
      </c>
      <c r="BH131" s="165">
        <f t="shared" si="7"/>
        <v>0</v>
      </c>
      <c r="BI131" s="165">
        <f t="shared" si="8"/>
        <v>0</v>
      </c>
      <c r="BJ131" s="19" t="s">
        <v>80</v>
      </c>
      <c r="BK131" s="165">
        <f t="shared" si="9"/>
        <v>0</v>
      </c>
      <c r="BL131" s="19" t="s">
        <v>159</v>
      </c>
      <c r="BM131" s="164" t="s">
        <v>266</v>
      </c>
    </row>
    <row r="132" spans="1:65" s="2" customFormat="1" ht="16.5" customHeight="1">
      <c r="A132" s="34"/>
      <c r="B132" s="151"/>
      <c r="C132" s="152" t="s">
        <v>195</v>
      </c>
      <c r="D132" s="152" t="s">
        <v>155</v>
      </c>
      <c r="E132" s="153" t="s">
        <v>1365</v>
      </c>
      <c r="F132" s="154" t="s">
        <v>1366</v>
      </c>
      <c r="G132" s="155" t="s">
        <v>188</v>
      </c>
      <c r="H132" s="156">
        <v>33</v>
      </c>
      <c r="I132" s="157"/>
      <c r="J132" s="158">
        <f t="shared" si="0"/>
        <v>0</v>
      </c>
      <c r="K132" s="159"/>
      <c r="L132" s="35"/>
      <c r="M132" s="160" t="s">
        <v>1</v>
      </c>
      <c r="N132" s="161" t="s">
        <v>37</v>
      </c>
      <c r="O132" s="60"/>
      <c r="P132" s="162">
        <f t="shared" si="1"/>
        <v>0</v>
      </c>
      <c r="Q132" s="162">
        <v>0</v>
      </c>
      <c r="R132" s="162">
        <f t="shared" si="2"/>
        <v>0</v>
      </c>
      <c r="S132" s="162">
        <v>0</v>
      </c>
      <c r="T132" s="163">
        <f t="shared" si="3"/>
        <v>0</v>
      </c>
      <c r="U132" s="34"/>
      <c r="V132" s="34"/>
      <c r="W132" s="34"/>
      <c r="X132" s="34"/>
      <c r="Y132" s="34"/>
      <c r="Z132" s="34"/>
      <c r="AA132" s="34"/>
      <c r="AB132" s="34"/>
      <c r="AC132" s="34"/>
      <c r="AD132" s="34"/>
      <c r="AE132" s="34"/>
      <c r="AR132" s="164" t="s">
        <v>159</v>
      </c>
      <c r="AT132" s="164" t="s">
        <v>155</v>
      </c>
      <c r="AU132" s="164" t="s">
        <v>82</v>
      </c>
      <c r="AY132" s="19" t="s">
        <v>152</v>
      </c>
      <c r="BE132" s="165">
        <f t="shared" si="4"/>
        <v>0</v>
      </c>
      <c r="BF132" s="165">
        <f t="shared" si="5"/>
        <v>0</v>
      </c>
      <c r="BG132" s="165">
        <f t="shared" si="6"/>
        <v>0</v>
      </c>
      <c r="BH132" s="165">
        <f t="shared" si="7"/>
        <v>0</v>
      </c>
      <c r="BI132" s="165">
        <f t="shared" si="8"/>
        <v>0</v>
      </c>
      <c r="BJ132" s="19" t="s">
        <v>80</v>
      </c>
      <c r="BK132" s="165">
        <f t="shared" si="9"/>
        <v>0</v>
      </c>
      <c r="BL132" s="19" t="s">
        <v>159</v>
      </c>
      <c r="BM132" s="164" t="s">
        <v>213</v>
      </c>
    </row>
    <row r="133" spans="1:65" s="2" customFormat="1" ht="16.5" customHeight="1">
      <c r="A133" s="34"/>
      <c r="B133" s="151"/>
      <c r="C133" s="166" t="s">
        <v>199</v>
      </c>
      <c r="D133" s="166" t="s">
        <v>169</v>
      </c>
      <c r="E133" s="167" t="s">
        <v>1367</v>
      </c>
      <c r="F133" s="168" t="s">
        <v>1368</v>
      </c>
      <c r="G133" s="169" t="s">
        <v>176</v>
      </c>
      <c r="H133" s="170">
        <v>543.4</v>
      </c>
      <c r="I133" s="171"/>
      <c r="J133" s="172">
        <f t="shared" si="0"/>
        <v>0</v>
      </c>
      <c r="K133" s="173"/>
      <c r="L133" s="174"/>
      <c r="M133" s="175" t="s">
        <v>1</v>
      </c>
      <c r="N133" s="176" t="s">
        <v>37</v>
      </c>
      <c r="O133" s="60"/>
      <c r="P133" s="162">
        <f t="shared" si="1"/>
        <v>0</v>
      </c>
      <c r="Q133" s="162">
        <v>0</v>
      </c>
      <c r="R133" s="162">
        <f t="shared" si="2"/>
        <v>0</v>
      </c>
      <c r="S133" s="162">
        <v>0</v>
      </c>
      <c r="T133" s="163">
        <f t="shared" si="3"/>
        <v>0</v>
      </c>
      <c r="U133" s="34"/>
      <c r="V133" s="34"/>
      <c r="W133" s="34"/>
      <c r="X133" s="34"/>
      <c r="Y133" s="34"/>
      <c r="Z133" s="34"/>
      <c r="AA133" s="34"/>
      <c r="AB133" s="34"/>
      <c r="AC133" s="34"/>
      <c r="AD133" s="34"/>
      <c r="AE133" s="34"/>
      <c r="AR133" s="164" t="s">
        <v>168</v>
      </c>
      <c r="AT133" s="164" t="s">
        <v>169</v>
      </c>
      <c r="AU133" s="164" t="s">
        <v>82</v>
      </c>
      <c r="AY133" s="19" t="s">
        <v>152</v>
      </c>
      <c r="BE133" s="165">
        <f t="shared" si="4"/>
        <v>0</v>
      </c>
      <c r="BF133" s="165">
        <f t="shared" si="5"/>
        <v>0</v>
      </c>
      <c r="BG133" s="165">
        <f t="shared" si="6"/>
        <v>0</v>
      </c>
      <c r="BH133" s="165">
        <f t="shared" si="7"/>
        <v>0</v>
      </c>
      <c r="BI133" s="165">
        <f t="shared" si="8"/>
        <v>0</v>
      </c>
      <c r="BJ133" s="19" t="s">
        <v>80</v>
      </c>
      <c r="BK133" s="165">
        <f t="shared" si="9"/>
        <v>0</v>
      </c>
      <c r="BL133" s="19" t="s">
        <v>159</v>
      </c>
      <c r="BM133" s="164" t="s">
        <v>1369</v>
      </c>
    </row>
    <row r="134" spans="1:65" s="2" customFormat="1" ht="21.75" customHeight="1">
      <c r="A134" s="34"/>
      <c r="B134" s="151"/>
      <c r="C134" s="166" t="s">
        <v>203</v>
      </c>
      <c r="D134" s="166" t="s">
        <v>169</v>
      </c>
      <c r="E134" s="167" t="s">
        <v>1370</v>
      </c>
      <c r="F134" s="168" t="s">
        <v>1371</v>
      </c>
      <c r="G134" s="169" t="s">
        <v>176</v>
      </c>
      <c r="H134" s="170">
        <v>543.5</v>
      </c>
      <c r="I134" s="171"/>
      <c r="J134" s="172">
        <f t="shared" si="0"/>
        <v>0</v>
      </c>
      <c r="K134" s="173"/>
      <c r="L134" s="174"/>
      <c r="M134" s="175" t="s">
        <v>1</v>
      </c>
      <c r="N134" s="176" t="s">
        <v>37</v>
      </c>
      <c r="O134" s="60"/>
      <c r="P134" s="162">
        <f t="shared" si="1"/>
        <v>0</v>
      </c>
      <c r="Q134" s="162">
        <v>0</v>
      </c>
      <c r="R134" s="162">
        <f t="shared" si="2"/>
        <v>0</v>
      </c>
      <c r="S134" s="162">
        <v>0</v>
      </c>
      <c r="T134" s="163">
        <f t="shared" si="3"/>
        <v>0</v>
      </c>
      <c r="U134" s="34"/>
      <c r="V134" s="34"/>
      <c r="W134" s="34"/>
      <c r="X134" s="34"/>
      <c r="Y134" s="34"/>
      <c r="Z134" s="34"/>
      <c r="AA134" s="34"/>
      <c r="AB134" s="34"/>
      <c r="AC134" s="34"/>
      <c r="AD134" s="34"/>
      <c r="AE134" s="34"/>
      <c r="AR134" s="164" t="s">
        <v>168</v>
      </c>
      <c r="AT134" s="164" t="s">
        <v>169</v>
      </c>
      <c r="AU134" s="164" t="s">
        <v>82</v>
      </c>
      <c r="AY134" s="19" t="s">
        <v>152</v>
      </c>
      <c r="BE134" s="165">
        <f t="shared" si="4"/>
        <v>0</v>
      </c>
      <c r="BF134" s="165">
        <f t="shared" si="5"/>
        <v>0</v>
      </c>
      <c r="BG134" s="165">
        <f t="shared" si="6"/>
        <v>0</v>
      </c>
      <c r="BH134" s="165">
        <f t="shared" si="7"/>
        <v>0</v>
      </c>
      <c r="BI134" s="165">
        <f t="shared" si="8"/>
        <v>0</v>
      </c>
      <c r="BJ134" s="19" t="s">
        <v>80</v>
      </c>
      <c r="BK134" s="165">
        <f t="shared" si="9"/>
        <v>0</v>
      </c>
      <c r="BL134" s="19" t="s">
        <v>159</v>
      </c>
      <c r="BM134" s="164" t="s">
        <v>1372</v>
      </c>
    </row>
    <row r="135" spans="1:65" s="2" customFormat="1" ht="44.25" customHeight="1">
      <c r="A135" s="34"/>
      <c r="B135" s="151"/>
      <c r="C135" s="152" t="s">
        <v>207</v>
      </c>
      <c r="D135" s="152" t="s">
        <v>155</v>
      </c>
      <c r="E135" s="153" t="s">
        <v>1373</v>
      </c>
      <c r="F135" s="154" t="s">
        <v>1374</v>
      </c>
      <c r="G135" s="155" t="s">
        <v>188</v>
      </c>
      <c r="H135" s="156">
        <v>37</v>
      </c>
      <c r="I135" s="157"/>
      <c r="J135" s="158">
        <f t="shared" si="0"/>
        <v>0</v>
      </c>
      <c r="K135" s="159"/>
      <c r="L135" s="35"/>
      <c r="M135" s="160" t="s">
        <v>1</v>
      </c>
      <c r="N135" s="161" t="s">
        <v>37</v>
      </c>
      <c r="O135" s="60"/>
      <c r="P135" s="162">
        <f t="shared" si="1"/>
        <v>0</v>
      </c>
      <c r="Q135" s="162">
        <v>0</v>
      </c>
      <c r="R135" s="162">
        <f t="shared" si="2"/>
        <v>0</v>
      </c>
      <c r="S135" s="162">
        <v>0</v>
      </c>
      <c r="T135" s="163">
        <f t="shared" si="3"/>
        <v>0</v>
      </c>
      <c r="U135" s="34"/>
      <c r="V135" s="34"/>
      <c r="W135" s="34"/>
      <c r="X135" s="34"/>
      <c r="Y135" s="34"/>
      <c r="Z135" s="34"/>
      <c r="AA135" s="34"/>
      <c r="AB135" s="34"/>
      <c r="AC135" s="34"/>
      <c r="AD135" s="34"/>
      <c r="AE135" s="34"/>
      <c r="AR135" s="164" t="s">
        <v>159</v>
      </c>
      <c r="AT135" s="164" t="s">
        <v>155</v>
      </c>
      <c r="AU135" s="164" t="s">
        <v>82</v>
      </c>
      <c r="AY135" s="19" t="s">
        <v>152</v>
      </c>
      <c r="BE135" s="165">
        <f t="shared" si="4"/>
        <v>0</v>
      </c>
      <c r="BF135" s="165">
        <f t="shared" si="5"/>
        <v>0</v>
      </c>
      <c r="BG135" s="165">
        <f t="shared" si="6"/>
        <v>0</v>
      </c>
      <c r="BH135" s="165">
        <f t="shared" si="7"/>
        <v>0</v>
      </c>
      <c r="BI135" s="165">
        <f t="shared" si="8"/>
        <v>0</v>
      </c>
      <c r="BJ135" s="19" t="s">
        <v>80</v>
      </c>
      <c r="BK135" s="165">
        <f t="shared" si="9"/>
        <v>0</v>
      </c>
      <c r="BL135" s="19" t="s">
        <v>159</v>
      </c>
      <c r="BM135" s="164" t="s">
        <v>221</v>
      </c>
    </row>
    <row r="136" spans="1:65" s="2" customFormat="1" ht="24.2" customHeight="1">
      <c r="A136" s="34"/>
      <c r="B136" s="151"/>
      <c r="C136" s="166" t="s">
        <v>8</v>
      </c>
      <c r="D136" s="166" t="s">
        <v>169</v>
      </c>
      <c r="E136" s="167" t="s">
        <v>1375</v>
      </c>
      <c r="F136" s="168" t="s">
        <v>1376</v>
      </c>
      <c r="G136" s="169" t="s">
        <v>188</v>
      </c>
      <c r="H136" s="170">
        <v>12</v>
      </c>
      <c r="I136" s="171"/>
      <c r="J136" s="172">
        <f t="shared" si="0"/>
        <v>0</v>
      </c>
      <c r="K136" s="173"/>
      <c r="L136" s="174"/>
      <c r="M136" s="175" t="s">
        <v>1</v>
      </c>
      <c r="N136" s="176" t="s">
        <v>37</v>
      </c>
      <c r="O136" s="60"/>
      <c r="P136" s="162">
        <f t="shared" si="1"/>
        <v>0</v>
      </c>
      <c r="Q136" s="162">
        <v>0</v>
      </c>
      <c r="R136" s="162">
        <f t="shared" si="2"/>
        <v>0</v>
      </c>
      <c r="S136" s="162">
        <v>0</v>
      </c>
      <c r="T136" s="163">
        <f t="shared" si="3"/>
        <v>0</v>
      </c>
      <c r="U136" s="34"/>
      <c r="V136" s="34"/>
      <c r="W136" s="34"/>
      <c r="X136" s="34"/>
      <c r="Y136" s="34"/>
      <c r="Z136" s="34"/>
      <c r="AA136" s="34"/>
      <c r="AB136" s="34"/>
      <c r="AC136" s="34"/>
      <c r="AD136" s="34"/>
      <c r="AE136" s="34"/>
      <c r="AR136" s="164" t="s">
        <v>168</v>
      </c>
      <c r="AT136" s="164" t="s">
        <v>169</v>
      </c>
      <c r="AU136" s="164" t="s">
        <v>82</v>
      </c>
      <c r="AY136" s="19" t="s">
        <v>152</v>
      </c>
      <c r="BE136" s="165">
        <f t="shared" si="4"/>
        <v>0</v>
      </c>
      <c r="BF136" s="165">
        <f t="shared" si="5"/>
        <v>0</v>
      </c>
      <c r="BG136" s="165">
        <f t="shared" si="6"/>
        <v>0</v>
      </c>
      <c r="BH136" s="165">
        <f t="shared" si="7"/>
        <v>0</v>
      </c>
      <c r="BI136" s="165">
        <f t="shared" si="8"/>
        <v>0</v>
      </c>
      <c r="BJ136" s="19" t="s">
        <v>80</v>
      </c>
      <c r="BK136" s="165">
        <f t="shared" si="9"/>
        <v>0</v>
      </c>
      <c r="BL136" s="19" t="s">
        <v>159</v>
      </c>
      <c r="BM136" s="164" t="s">
        <v>1377</v>
      </c>
    </row>
    <row r="137" spans="1:65" s="2" customFormat="1" ht="24.2" customHeight="1">
      <c r="A137" s="34"/>
      <c r="B137" s="151"/>
      <c r="C137" s="166" t="s">
        <v>214</v>
      </c>
      <c r="D137" s="166" t="s">
        <v>169</v>
      </c>
      <c r="E137" s="167" t="s">
        <v>1378</v>
      </c>
      <c r="F137" s="168" t="s">
        <v>1379</v>
      </c>
      <c r="G137" s="169" t="s">
        <v>188</v>
      </c>
      <c r="H137" s="170">
        <v>5</v>
      </c>
      <c r="I137" s="171"/>
      <c r="J137" s="172">
        <f t="shared" si="0"/>
        <v>0</v>
      </c>
      <c r="K137" s="173"/>
      <c r="L137" s="174"/>
      <c r="M137" s="175" t="s">
        <v>1</v>
      </c>
      <c r="N137" s="176" t="s">
        <v>37</v>
      </c>
      <c r="O137" s="60"/>
      <c r="P137" s="162">
        <f t="shared" si="1"/>
        <v>0</v>
      </c>
      <c r="Q137" s="162">
        <v>0</v>
      </c>
      <c r="R137" s="162">
        <f t="shared" si="2"/>
        <v>0</v>
      </c>
      <c r="S137" s="162">
        <v>0</v>
      </c>
      <c r="T137" s="163">
        <f t="shared" si="3"/>
        <v>0</v>
      </c>
      <c r="U137" s="34"/>
      <c r="V137" s="34"/>
      <c r="W137" s="34"/>
      <c r="X137" s="34"/>
      <c r="Y137" s="34"/>
      <c r="Z137" s="34"/>
      <c r="AA137" s="34"/>
      <c r="AB137" s="34"/>
      <c r="AC137" s="34"/>
      <c r="AD137" s="34"/>
      <c r="AE137" s="34"/>
      <c r="AR137" s="164" t="s">
        <v>168</v>
      </c>
      <c r="AT137" s="164" t="s">
        <v>169</v>
      </c>
      <c r="AU137" s="164" t="s">
        <v>82</v>
      </c>
      <c r="AY137" s="19" t="s">
        <v>152</v>
      </c>
      <c r="BE137" s="165">
        <f t="shared" si="4"/>
        <v>0</v>
      </c>
      <c r="BF137" s="165">
        <f t="shared" si="5"/>
        <v>0</v>
      </c>
      <c r="BG137" s="165">
        <f t="shared" si="6"/>
        <v>0</v>
      </c>
      <c r="BH137" s="165">
        <f t="shared" si="7"/>
        <v>0</v>
      </c>
      <c r="BI137" s="165">
        <f t="shared" si="8"/>
        <v>0</v>
      </c>
      <c r="BJ137" s="19" t="s">
        <v>80</v>
      </c>
      <c r="BK137" s="165">
        <f t="shared" si="9"/>
        <v>0</v>
      </c>
      <c r="BL137" s="19" t="s">
        <v>159</v>
      </c>
      <c r="BM137" s="164" t="s">
        <v>1380</v>
      </c>
    </row>
    <row r="138" spans="1:65" s="2" customFormat="1" ht="16.5" customHeight="1">
      <c r="A138" s="34"/>
      <c r="B138" s="151"/>
      <c r="C138" s="166" t="s">
        <v>218</v>
      </c>
      <c r="D138" s="166" t="s">
        <v>169</v>
      </c>
      <c r="E138" s="167" t="s">
        <v>1381</v>
      </c>
      <c r="F138" s="168" t="s">
        <v>1382</v>
      </c>
      <c r="G138" s="169" t="s">
        <v>188</v>
      </c>
      <c r="H138" s="170">
        <v>3</v>
      </c>
      <c r="I138" s="171"/>
      <c r="J138" s="172">
        <f t="shared" si="0"/>
        <v>0</v>
      </c>
      <c r="K138" s="173"/>
      <c r="L138" s="174"/>
      <c r="M138" s="175" t="s">
        <v>1</v>
      </c>
      <c r="N138" s="176" t="s">
        <v>37</v>
      </c>
      <c r="O138" s="60"/>
      <c r="P138" s="162">
        <f t="shared" si="1"/>
        <v>0</v>
      </c>
      <c r="Q138" s="162">
        <v>0</v>
      </c>
      <c r="R138" s="162">
        <f t="shared" si="2"/>
        <v>0</v>
      </c>
      <c r="S138" s="162">
        <v>0</v>
      </c>
      <c r="T138" s="163">
        <f t="shared" si="3"/>
        <v>0</v>
      </c>
      <c r="U138" s="34"/>
      <c r="V138" s="34"/>
      <c r="W138" s="34"/>
      <c r="X138" s="34"/>
      <c r="Y138" s="34"/>
      <c r="Z138" s="34"/>
      <c r="AA138" s="34"/>
      <c r="AB138" s="34"/>
      <c r="AC138" s="34"/>
      <c r="AD138" s="34"/>
      <c r="AE138" s="34"/>
      <c r="AR138" s="164" t="s">
        <v>168</v>
      </c>
      <c r="AT138" s="164" t="s">
        <v>169</v>
      </c>
      <c r="AU138" s="164" t="s">
        <v>82</v>
      </c>
      <c r="AY138" s="19" t="s">
        <v>152</v>
      </c>
      <c r="BE138" s="165">
        <f t="shared" si="4"/>
        <v>0</v>
      </c>
      <c r="BF138" s="165">
        <f t="shared" si="5"/>
        <v>0</v>
      </c>
      <c r="BG138" s="165">
        <f t="shared" si="6"/>
        <v>0</v>
      </c>
      <c r="BH138" s="165">
        <f t="shared" si="7"/>
        <v>0</v>
      </c>
      <c r="BI138" s="165">
        <f t="shared" si="8"/>
        <v>0</v>
      </c>
      <c r="BJ138" s="19" t="s">
        <v>80</v>
      </c>
      <c r="BK138" s="165">
        <f t="shared" si="9"/>
        <v>0</v>
      </c>
      <c r="BL138" s="19" t="s">
        <v>159</v>
      </c>
      <c r="BM138" s="164" t="s">
        <v>1383</v>
      </c>
    </row>
    <row r="139" spans="1:65" s="2" customFormat="1" ht="37.9" customHeight="1">
      <c r="A139" s="34"/>
      <c r="B139" s="151"/>
      <c r="C139" s="166" t="s">
        <v>184</v>
      </c>
      <c r="D139" s="166" t="s">
        <v>169</v>
      </c>
      <c r="E139" s="167" t="s">
        <v>1384</v>
      </c>
      <c r="F139" s="168" t="s">
        <v>1385</v>
      </c>
      <c r="G139" s="169" t="s">
        <v>188</v>
      </c>
      <c r="H139" s="170">
        <v>21</v>
      </c>
      <c r="I139" s="171"/>
      <c r="J139" s="172">
        <f t="shared" si="0"/>
        <v>0</v>
      </c>
      <c r="K139" s="173"/>
      <c r="L139" s="174"/>
      <c r="M139" s="175" t="s">
        <v>1</v>
      </c>
      <c r="N139" s="176" t="s">
        <v>37</v>
      </c>
      <c r="O139" s="60"/>
      <c r="P139" s="162">
        <f t="shared" si="1"/>
        <v>0</v>
      </c>
      <c r="Q139" s="162">
        <v>0</v>
      </c>
      <c r="R139" s="162">
        <f t="shared" si="2"/>
        <v>0</v>
      </c>
      <c r="S139" s="162">
        <v>0</v>
      </c>
      <c r="T139" s="163">
        <f t="shared" si="3"/>
        <v>0</v>
      </c>
      <c r="U139" s="34"/>
      <c r="V139" s="34"/>
      <c r="W139" s="34"/>
      <c r="X139" s="34"/>
      <c r="Y139" s="34"/>
      <c r="Z139" s="34"/>
      <c r="AA139" s="34"/>
      <c r="AB139" s="34"/>
      <c r="AC139" s="34"/>
      <c r="AD139" s="34"/>
      <c r="AE139" s="34"/>
      <c r="AR139" s="164" t="s">
        <v>168</v>
      </c>
      <c r="AT139" s="164" t="s">
        <v>169</v>
      </c>
      <c r="AU139" s="164" t="s">
        <v>82</v>
      </c>
      <c r="AY139" s="19" t="s">
        <v>152</v>
      </c>
      <c r="BE139" s="165">
        <f t="shared" si="4"/>
        <v>0</v>
      </c>
      <c r="BF139" s="165">
        <f t="shared" si="5"/>
        <v>0</v>
      </c>
      <c r="BG139" s="165">
        <f t="shared" si="6"/>
        <v>0</v>
      </c>
      <c r="BH139" s="165">
        <f t="shared" si="7"/>
        <v>0</v>
      </c>
      <c r="BI139" s="165">
        <f t="shared" si="8"/>
        <v>0</v>
      </c>
      <c r="BJ139" s="19" t="s">
        <v>80</v>
      </c>
      <c r="BK139" s="165">
        <f t="shared" si="9"/>
        <v>0</v>
      </c>
      <c r="BL139" s="19" t="s">
        <v>159</v>
      </c>
      <c r="BM139" s="164" t="s">
        <v>1386</v>
      </c>
    </row>
    <row r="140" spans="1:65" s="2" customFormat="1" ht="37.9" customHeight="1">
      <c r="A140" s="34"/>
      <c r="B140" s="151"/>
      <c r="C140" s="166" t="s">
        <v>225</v>
      </c>
      <c r="D140" s="166" t="s">
        <v>169</v>
      </c>
      <c r="E140" s="167" t="s">
        <v>1387</v>
      </c>
      <c r="F140" s="168" t="s">
        <v>1388</v>
      </c>
      <c r="G140" s="169" t="s">
        <v>188</v>
      </c>
      <c r="H140" s="170">
        <v>17</v>
      </c>
      <c r="I140" s="171"/>
      <c r="J140" s="172">
        <f t="shared" si="0"/>
        <v>0</v>
      </c>
      <c r="K140" s="173"/>
      <c r="L140" s="174"/>
      <c r="M140" s="175" t="s">
        <v>1</v>
      </c>
      <c r="N140" s="176" t="s">
        <v>37</v>
      </c>
      <c r="O140" s="60"/>
      <c r="P140" s="162">
        <f t="shared" si="1"/>
        <v>0</v>
      </c>
      <c r="Q140" s="162">
        <v>0</v>
      </c>
      <c r="R140" s="162">
        <f t="shared" si="2"/>
        <v>0</v>
      </c>
      <c r="S140" s="162">
        <v>0</v>
      </c>
      <c r="T140" s="163">
        <f t="shared" si="3"/>
        <v>0</v>
      </c>
      <c r="U140" s="34"/>
      <c r="V140" s="34"/>
      <c r="W140" s="34"/>
      <c r="X140" s="34"/>
      <c r="Y140" s="34"/>
      <c r="Z140" s="34"/>
      <c r="AA140" s="34"/>
      <c r="AB140" s="34"/>
      <c r="AC140" s="34"/>
      <c r="AD140" s="34"/>
      <c r="AE140" s="34"/>
      <c r="AR140" s="164" t="s">
        <v>168</v>
      </c>
      <c r="AT140" s="164" t="s">
        <v>169</v>
      </c>
      <c r="AU140" s="164" t="s">
        <v>82</v>
      </c>
      <c r="AY140" s="19" t="s">
        <v>152</v>
      </c>
      <c r="BE140" s="165">
        <f t="shared" si="4"/>
        <v>0</v>
      </c>
      <c r="BF140" s="165">
        <f t="shared" si="5"/>
        <v>0</v>
      </c>
      <c r="BG140" s="165">
        <f t="shared" si="6"/>
        <v>0</v>
      </c>
      <c r="BH140" s="165">
        <f t="shared" si="7"/>
        <v>0</v>
      </c>
      <c r="BI140" s="165">
        <f t="shared" si="8"/>
        <v>0</v>
      </c>
      <c r="BJ140" s="19" t="s">
        <v>80</v>
      </c>
      <c r="BK140" s="165">
        <f t="shared" si="9"/>
        <v>0</v>
      </c>
      <c r="BL140" s="19" t="s">
        <v>159</v>
      </c>
      <c r="BM140" s="164" t="s">
        <v>1389</v>
      </c>
    </row>
    <row r="141" spans="1:65" s="2" customFormat="1" ht="24.2" customHeight="1">
      <c r="A141" s="34"/>
      <c r="B141" s="151"/>
      <c r="C141" s="152" t="s">
        <v>189</v>
      </c>
      <c r="D141" s="152" t="s">
        <v>155</v>
      </c>
      <c r="E141" s="153" t="s">
        <v>1390</v>
      </c>
      <c r="F141" s="154" t="s">
        <v>1391</v>
      </c>
      <c r="G141" s="155" t="s">
        <v>188</v>
      </c>
      <c r="H141" s="156">
        <v>3</v>
      </c>
      <c r="I141" s="157"/>
      <c r="J141" s="158">
        <f t="shared" si="0"/>
        <v>0</v>
      </c>
      <c r="K141" s="159"/>
      <c r="L141" s="35"/>
      <c r="M141" s="160" t="s">
        <v>1</v>
      </c>
      <c r="N141" s="161" t="s">
        <v>37</v>
      </c>
      <c r="O141" s="60"/>
      <c r="P141" s="162">
        <f t="shared" si="1"/>
        <v>0</v>
      </c>
      <c r="Q141" s="162">
        <v>0</v>
      </c>
      <c r="R141" s="162">
        <f t="shared" si="2"/>
        <v>0</v>
      </c>
      <c r="S141" s="162">
        <v>0</v>
      </c>
      <c r="T141" s="163">
        <f t="shared" si="3"/>
        <v>0</v>
      </c>
      <c r="U141" s="34"/>
      <c r="V141" s="34"/>
      <c r="W141" s="34"/>
      <c r="X141" s="34"/>
      <c r="Y141" s="34"/>
      <c r="Z141" s="34"/>
      <c r="AA141" s="34"/>
      <c r="AB141" s="34"/>
      <c r="AC141" s="34"/>
      <c r="AD141" s="34"/>
      <c r="AE141" s="34"/>
      <c r="AR141" s="164" t="s">
        <v>159</v>
      </c>
      <c r="AT141" s="164" t="s">
        <v>155</v>
      </c>
      <c r="AU141" s="164" t="s">
        <v>82</v>
      </c>
      <c r="AY141" s="19" t="s">
        <v>152</v>
      </c>
      <c r="BE141" s="165">
        <f t="shared" si="4"/>
        <v>0</v>
      </c>
      <c r="BF141" s="165">
        <f t="shared" si="5"/>
        <v>0</v>
      </c>
      <c r="BG141" s="165">
        <f t="shared" si="6"/>
        <v>0</v>
      </c>
      <c r="BH141" s="165">
        <f t="shared" si="7"/>
        <v>0</v>
      </c>
      <c r="BI141" s="165">
        <f t="shared" si="8"/>
        <v>0</v>
      </c>
      <c r="BJ141" s="19" t="s">
        <v>80</v>
      </c>
      <c r="BK141" s="165">
        <f t="shared" si="9"/>
        <v>0</v>
      </c>
      <c r="BL141" s="19" t="s">
        <v>159</v>
      </c>
      <c r="BM141" s="164" t="s">
        <v>332</v>
      </c>
    </row>
    <row r="142" spans="1:65" s="2" customFormat="1" ht="24.2" customHeight="1">
      <c r="A142" s="34"/>
      <c r="B142" s="151"/>
      <c r="C142" s="152" t="s">
        <v>7</v>
      </c>
      <c r="D142" s="152" t="s">
        <v>155</v>
      </c>
      <c r="E142" s="153" t="s">
        <v>1392</v>
      </c>
      <c r="F142" s="154" t="s">
        <v>1393</v>
      </c>
      <c r="G142" s="155" t="s">
        <v>188</v>
      </c>
      <c r="H142" s="156">
        <v>23</v>
      </c>
      <c r="I142" s="157"/>
      <c r="J142" s="158">
        <f t="shared" si="0"/>
        <v>0</v>
      </c>
      <c r="K142" s="159"/>
      <c r="L142" s="35"/>
      <c r="M142" s="160" t="s">
        <v>1</v>
      </c>
      <c r="N142" s="161" t="s">
        <v>37</v>
      </c>
      <c r="O142" s="60"/>
      <c r="P142" s="162">
        <f t="shared" si="1"/>
        <v>0</v>
      </c>
      <c r="Q142" s="162">
        <v>0</v>
      </c>
      <c r="R142" s="162">
        <f t="shared" si="2"/>
        <v>0</v>
      </c>
      <c r="S142" s="162">
        <v>0</v>
      </c>
      <c r="T142" s="163">
        <f t="shared" si="3"/>
        <v>0</v>
      </c>
      <c r="U142" s="34"/>
      <c r="V142" s="34"/>
      <c r="W142" s="34"/>
      <c r="X142" s="34"/>
      <c r="Y142" s="34"/>
      <c r="Z142" s="34"/>
      <c r="AA142" s="34"/>
      <c r="AB142" s="34"/>
      <c r="AC142" s="34"/>
      <c r="AD142" s="34"/>
      <c r="AE142" s="34"/>
      <c r="AR142" s="164" t="s">
        <v>159</v>
      </c>
      <c r="AT142" s="164" t="s">
        <v>155</v>
      </c>
      <c r="AU142" s="164" t="s">
        <v>82</v>
      </c>
      <c r="AY142" s="19" t="s">
        <v>152</v>
      </c>
      <c r="BE142" s="165">
        <f t="shared" si="4"/>
        <v>0</v>
      </c>
      <c r="BF142" s="165">
        <f t="shared" si="5"/>
        <v>0</v>
      </c>
      <c r="BG142" s="165">
        <f t="shared" si="6"/>
        <v>0</v>
      </c>
      <c r="BH142" s="165">
        <f t="shared" si="7"/>
        <v>0</v>
      </c>
      <c r="BI142" s="165">
        <f t="shared" si="8"/>
        <v>0</v>
      </c>
      <c r="BJ142" s="19" t="s">
        <v>80</v>
      </c>
      <c r="BK142" s="165">
        <f t="shared" si="9"/>
        <v>0</v>
      </c>
      <c r="BL142" s="19" t="s">
        <v>159</v>
      </c>
      <c r="BM142" s="164" t="s">
        <v>247</v>
      </c>
    </row>
    <row r="143" spans="1:65" s="2" customFormat="1" ht="21.75" customHeight="1">
      <c r="A143" s="34"/>
      <c r="B143" s="151"/>
      <c r="C143" s="152" t="s">
        <v>236</v>
      </c>
      <c r="D143" s="152" t="s">
        <v>155</v>
      </c>
      <c r="E143" s="153" t="s">
        <v>1394</v>
      </c>
      <c r="F143" s="154" t="s">
        <v>1395</v>
      </c>
      <c r="G143" s="155" t="s">
        <v>188</v>
      </c>
      <c r="H143" s="156">
        <v>8</v>
      </c>
      <c r="I143" s="157"/>
      <c r="J143" s="158">
        <f t="shared" si="0"/>
        <v>0</v>
      </c>
      <c r="K143" s="159"/>
      <c r="L143" s="35"/>
      <c r="M143" s="160" t="s">
        <v>1</v>
      </c>
      <c r="N143" s="161" t="s">
        <v>37</v>
      </c>
      <c r="O143" s="60"/>
      <c r="P143" s="162">
        <f t="shared" si="1"/>
        <v>0</v>
      </c>
      <c r="Q143" s="162">
        <v>0</v>
      </c>
      <c r="R143" s="162">
        <f t="shared" si="2"/>
        <v>0</v>
      </c>
      <c r="S143" s="162">
        <v>0</v>
      </c>
      <c r="T143" s="163">
        <f t="shared" si="3"/>
        <v>0</v>
      </c>
      <c r="U143" s="34"/>
      <c r="V143" s="34"/>
      <c r="W143" s="34"/>
      <c r="X143" s="34"/>
      <c r="Y143" s="34"/>
      <c r="Z143" s="34"/>
      <c r="AA143" s="34"/>
      <c r="AB143" s="34"/>
      <c r="AC143" s="34"/>
      <c r="AD143" s="34"/>
      <c r="AE143" s="34"/>
      <c r="AR143" s="164" t="s">
        <v>159</v>
      </c>
      <c r="AT143" s="164" t="s">
        <v>155</v>
      </c>
      <c r="AU143" s="164" t="s">
        <v>82</v>
      </c>
      <c r="AY143" s="19" t="s">
        <v>152</v>
      </c>
      <c r="BE143" s="165">
        <f t="shared" si="4"/>
        <v>0</v>
      </c>
      <c r="BF143" s="165">
        <f t="shared" si="5"/>
        <v>0</v>
      </c>
      <c r="BG143" s="165">
        <f t="shared" si="6"/>
        <v>0</v>
      </c>
      <c r="BH143" s="165">
        <f t="shared" si="7"/>
        <v>0</v>
      </c>
      <c r="BI143" s="165">
        <f t="shared" si="8"/>
        <v>0</v>
      </c>
      <c r="BJ143" s="19" t="s">
        <v>80</v>
      </c>
      <c r="BK143" s="165">
        <f t="shared" si="9"/>
        <v>0</v>
      </c>
      <c r="BL143" s="19" t="s">
        <v>159</v>
      </c>
      <c r="BM143" s="164" t="s">
        <v>251</v>
      </c>
    </row>
    <row r="144" spans="1:65" s="2" customFormat="1" ht="24.2" customHeight="1">
      <c r="A144" s="34"/>
      <c r="B144" s="151"/>
      <c r="C144" s="152" t="s">
        <v>240</v>
      </c>
      <c r="D144" s="152" t="s">
        <v>155</v>
      </c>
      <c r="E144" s="153" t="s">
        <v>1396</v>
      </c>
      <c r="F144" s="154" t="s">
        <v>1397</v>
      </c>
      <c r="G144" s="155" t="s">
        <v>188</v>
      </c>
      <c r="H144" s="156">
        <v>8</v>
      </c>
      <c r="I144" s="157"/>
      <c r="J144" s="158">
        <f t="shared" si="0"/>
        <v>0</v>
      </c>
      <c r="K144" s="159"/>
      <c r="L144" s="35"/>
      <c r="M144" s="160" t="s">
        <v>1</v>
      </c>
      <c r="N144" s="161" t="s">
        <v>37</v>
      </c>
      <c r="O144" s="60"/>
      <c r="P144" s="162">
        <f t="shared" si="1"/>
        <v>0</v>
      </c>
      <c r="Q144" s="162">
        <v>0</v>
      </c>
      <c r="R144" s="162">
        <f t="shared" si="2"/>
        <v>0</v>
      </c>
      <c r="S144" s="162">
        <v>0</v>
      </c>
      <c r="T144" s="163">
        <f t="shared" si="3"/>
        <v>0</v>
      </c>
      <c r="U144" s="34"/>
      <c r="V144" s="34"/>
      <c r="W144" s="34"/>
      <c r="X144" s="34"/>
      <c r="Y144" s="34"/>
      <c r="Z144" s="34"/>
      <c r="AA144" s="34"/>
      <c r="AB144" s="34"/>
      <c r="AC144" s="34"/>
      <c r="AD144" s="34"/>
      <c r="AE144" s="34"/>
      <c r="AR144" s="164" t="s">
        <v>159</v>
      </c>
      <c r="AT144" s="164" t="s">
        <v>155</v>
      </c>
      <c r="AU144" s="164" t="s">
        <v>82</v>
      </c>
      <c r="AY144" s="19" t="s">
        <v>152</v>
      </c>
      <c r="BE144" s="165">
        <f t="shared" si="4"/>
        <v>0</v>
      </c>
      <c r="BF144" s="165">
        <f t="shared" si="5"/>
        <v>0</v>
      </c>
      <c r="BG144" s="165">
        <f t="shared" si="6"/>
        <v>0</v>
      </c>
      <c r="BH144" s="165">
        <f t="shared" si="7"/>
        <v>0</v>
      </c>
      <c r="BI144" s="165">
        <f t="shared" si="8"/>
        <v>0</v>
      </c>
      <c r="BJ144" s="19" t="s">
        <v>80</v>
      </c>
      <c r="BK144" s="165">
        <f t="shared" si="9"/>
        <v>0</v>
      </c>
      <c r="BL144" s="19" t="s">
        <v>159</v>
      </c>
      <c r="BM144" s="164" t="s">
        <v>254</v>
      </c>
    </row>
    <row r="145" spans="1:65" s="2" customFormat="1" ht="16.5" customHeight="1">
      <c r="A145" s="34"/>
      <c r="B145" s="151"/>
      <c r="C145" s="152" t="s">
        <v>244</v>
      </c>
      <c r="D145" s="152" t="s">
        <v>155</v>
      </c>
      <c r="E145" s="153" t="s">
        <v>1398</v>
      </c>
      <c r="F145" s="154" t="s">
        <v>1399</v>
      </c>
      <c r="G145" s="155" t="s">
        <v>188</v>
      </c>
      <c r="H145" s="156">
        <v>12</v>
      </c>
      <c r="I145" s="157"/>
      <c r="J145" s="158">
        <f t="shared" si="0"/>
        <v>0</v>
      </c>
      <c r="K145" s="159"/>
      <c r="L145" s="35"/>
      <c r="M145" s="160" t="s">
        <v>1</v>
      </c>
      <c r="N145" s="161" t="s">
        <v>37</v>
      </c>
      <c r="O145" s="60"/>
      <c r="P145" s="162">
        <f t="shared" si="1"/>
        <v>0</v>
      </c>
      <c r="Q145" s="162">
        <v>0</v>
      </c>
      <c r="R145" s="162">
        <f t="shared" si="2"/>
        <v>0</v>
      </c>
      <c r="S145" s="162">
        <v>0</v>
      </c>
      <c r="T145" s="163">
        <f t="shared" si="3"/>
        <v>0</v>
      </c>
      <c r="U145" s="34"/>
      <c r="V145" s="34"/>
      <c r="W145" s="34"/>
      <c r="X145" s="34"/>
      <c r="Y145" s="34"/>
      <c r="Z145" s="34"/>
      <c r="AA145" s="34"/>
      <c r="AB145" s="34"/>
      <c r="AC145" s="34"/>
      <c r="AD145" s="34"/>
      <c r="AE145" s="34"/>
      <c r="AR145" s="164" t="s">
        <v>159</v>
      </c>
      <c r="AT145" s="164" t="s">
        <v>155</v>
      </c>
      <c r="AU145" s="164" t="s">
        <v>82</v>
      </c>
      <c r="AY145" s="19" t="s">
        <v>152</v>
      </c>
      <c r="BE145" s="165">
        <f t="shared" si="4"/>
        <v>0</v>
      </c>
      <c r="BF145" s="165">
        <f t="shared" si="5"/>
        <v>0</v>
      </c>
      <c r="BG145" s="165">
        <f t="shared" si="6"/>
        <v>0</v>
      </c>
      <c r="BH145" s="165">
        <f t="shared" si="7"/>
        <v>0</v>
      </c>
      <c r="BI145" s="165">
        <f t="shared" si="8"/>
        <v>0</v>
      </c>
      <c r="BJ145" s="19" t="s">
        <v>80</v>
      </c>
      <c r="BK145" s="165">
        <f t="shared" si="9"/>
        <v>0</v>
      </c>
      <c r="BL145" s="19" t="s">
        <v>159</v>
      </c>
      <c r="BM145" s="164" t="s">
        <v>258</v>
      </c>
    </row>
    <row r="146" spans="1:65" s="2" customFormat="1" ht="16.5" customHeight="1">
      <c r="A146" s="34"/>
      <c r="B146" s="151"/>
      <c r="C146" s="152" t="s">
        <v>248</v>
      </c>
      <c r="D146" s="152" t="s">
        <v>155</v>
      </c>
      <c r="E146" s="153" t="s">
        <v>1400</v>
      </c>
      <c r="F146" s="154" t="s">
        <v>1401</v>
      </c>
      <c r="G146" s="155" t="s">
        <v>188</v>
      </c>
      <c r="H146" s="156">
        <v>3</v>
      </c>
      <c r="I146" s="157"/>
      <c r="J146" s="158">
        <f t="shared" si="0"/>
        <v>0</v>
      </c>
      <c r="K146" s="159"/>
      <c r="L146" s="35"/>
      <c r="M146" s="160" t="s">
        <v>1</v>
      </c>
      <c r="N146" s="161" t="s">
        <v>37</v>
      </c>
      <c r="O146" s="60"/>
      <c r="P146" s="162">
        <f t="shared" si="1"/>
        <v>0</v>
      </c>
      <c r="Q146" s="162">
        <v>0</v>
      </c>
      <c r="R146" s="162">
        <f t="shared" si="2"/>
        <v>0</v>
      </c>
      <c r="S146" s="162">
        <v>0</v>
      </c>
      <c r="T146" s="163">
        <f t="shared" si="3"/>
        <v>0</v>
      </c>
      <c r="U146" s="34"/>
      <c r="V146" s="34"/>
      <c r="W146" s="34"/>
      <c r="X146" s="34"/>
      <c r="Y146" s="34"/>
      <c r="Z146" s="34"/>
      <c r="AA146" s="34"/>
      <c r="AB146" s="34"/>
      <c r="AC146" s="34"/>
      <c r="AD146" s="34"/>
      <c r="AE146" s="34"/>
      <c r="AR146" s="164" t="s">
        <v>159</v>
      </c>
      <c r="AT146" s="164" t="s">
        <v>155</v>
      </c>
      <c r="AU146" s="164" t="s">
        <v>82</v>
      </c>
      <c r="AY146" s="19" t="s">
        <v>152</v>
      </c>
      <c r="BE146" s="165">
        <f t="shared" si="4"/>
        <v>0</v>
      </c>
      <c r="BF146" s="165">
        <f t="shared" si="5"/>
        <v>0</v>
      </c>
      <c r="BG146" s="165">
        <f t="shared" si="6"/>
        <v>0</v>
      </c>
      <c r="BH146" s="165">
        <f t="shared" si="7"/>
        <v>0</v>
      </c>
      <c r="BI146" s="165">
        <f t="shared" si="8"/>
        <v>0</v>
      </c>
      <c r="BJ146" s="19" t="s">
        <v>80</v>
      </c>
      <c r="BK146" s="165">
        <f t="shared" si="9"/>
        <v>0</v>
      </c>
      <c r="BL146" s="19" t="s">
        <v>159</v>
      </c>
      <c r="BM146" s="164" t="s">
        <v>261</v>
      </c>
    </row>
    <row r="147" spans="1:65" s="2" customFormat="1" ht="16.5" customHeight="1">
      <c r="A147" s="34"/>
      <c r="B147" s="151"/>
      <c r="C147" s="152" t="s">
        <v>202</v>
      </c>
      <c r="D147" s="152" t="s">
        <v>155</v>
      </c>
      <c r="E147" s="153" t="s">
        <v>1402</v>
      </c>
      <c r="F147" s="154" t="s">
        <v>1403</v>
      </c>
      <c r="G147" s="155" t="s">
        <v>193</v>
      </c>
      <c r="H147" s="156">
        <v>1</v>
      </c>
      <c r="I147" s="157"/>
      <c r="J147" s="158">
        <f t="shared" si="0"/>
        <v>0</v>
      </c>
      <c r="K147" s="159"/>
      <c r="L147" s="35"/>
      <c r="M147" s="160" t="s">
        <v>1</v>
      </c>
      <c r="N147" s="161" t="s">
        <v>37</v>
      </c>
      <c r="O147" s="60"/>
      <c r="P147" s="162">
        <f t="shared" si="1"/>
        <v>0</v>
      </c>
      <c r="Q147" s="162">
        <v>0</v>
      </c>
      <c r="R147" s="162">
        <f t="shared" si="2"/>
        <v>0</v>
      </c>
      <c r="S147" s="162">
        <v>0</v>
      </c>
      <c r="T147" s="163">
        <f t="shared" si="3"/>
        <v>0</v>
      </c>
      <c r="U147" s="34"/>
      <c r="V147" s="34"/>
      <c r="W147" s="34"/>
      <c r="X147" s="34"/>
      <c r="Y147" s="34"/>
      <c r="Z147" s="34"/>
      <c r="AA147" s="34"/>
      <c r="AB147" s="34"/>
      <c r="AC147" s="34"/>
      <c r="AD147" s="34"/>
      <c r="AE147" s="34"/>
      <c r="AR147" s="164" t="s">
        <v>159</v>
      </c>
      <c r="AT147" s="164" t="s">
        <v>155</v>
      </c>
      <c r="AU147" s="164" t="s">
        <v>82</v>
      </c>
      <c r="AY147" s="19" t="s">
        <v>152</v>
      </c>
      <c r="BE147" s="165">
        <f t="shared" si="4"/>
        <v>0</v>
      </c>
      <c r="BF147" s="165">
        <f t="shared" si="5"/>
        <v>0</v>
      </c>
      <c r="BG147" s="165">
        <f t="shared" si="6"/>
        <v>0</v>
      </c>
      <c r="BH147" s="165">
        <f t="shared" si="7"/>
        <v>0</v>
      </c>
      <c r="BI147" s="165">
        <f t="shared" si="8"/>
        <v>0</v>
      </c>
      <c r="BJ147" s="19" t="s">
        <v>80</v>
      </c>
      <c r="BK147" s="165">
        <f t="shared" si="9"/>
        <v>0</v>
      </c>
      <c r="BL147" s="19" t="s">
        <v>159</v>
      </c>
      <c r="BM147" s="164" t="s">
        <v>375</v>
      </c>
    </row>
    <row r="148" spans="1:65" s="2" customFormat="1" ht="24.2" customHeight="1">
      <c r="A148" s="34"/>
      <c r="B148" s="151"/>
      <c r="C148" s="152" t="s">
        <v>255</v>
      </c>
      <c r="D148" s="152" t="s">
        <v>155</v>
      </c>
      <c r="E148" s="153" t="s">
        <v>1404</v>
      </c>
      <c r="F148" s="154" t="s">
        <v>1405</v>
      </c>
      <c r="G148" s="155" t="s">
        <v>188</v>
      </c>
      <c r="H148" s="156">
        <v>13</v>
      </c>
      <c r="I148" s="157"/>
      <c r="J148" s="158">
        <f t="shared" si="0"/>
        <v>0</v>
      </c>
      <c r="K148" s="159"/>
      <c r="L148" s="35"/>
      <c r="M148" s="160" t="s">
        <v>1</v>
      </c>
      <c r="N148" s="161" t="s">
        <v>37</v>
      </c>
      <c r="O148" s="60"/>
      <c r="P148" s="162">
        <f t="shared" si="1"/>
        <v>0</v>
      </c>
      <c r="Q148" s="162">
        <v>0</v>
      </c>
      <c r="R148" s="162">
        <f t="shared" si="2"/>
        <v>0</v>
      </c>
      <c r="S148" s="162">
        <v>0</v>
      </c>
      <c r="T148" s="163">
        <f t="shared" si="3"/>
        <v>0</v>
      </c>
      <c r="U148" s="34"/>
      <c r="V148" s="34"/>
      <c r="W148" s="34"/>
      <c r="X148" s="34"/>
      <c r="Y148" s="34"/>
      <c r="Z148" s="34"/>
      <c r="AA148" s="34"/>
      <c r="AB148" s="34"/>
      <c r="AC148" s="34"/>
      <c r="AD148" s="34"/>
      <c r="AE148" s="34"/>
      <c r="AR148" s="164" t="s">
        <v>159</v>
      </c>
      <c r="AT148" s="164" t="s">
        <v>155</v>
      </c>
      <c r="AU148" s="164" t="s">
        <v>82</v>
      </c>
      <c r="AY148" s="19" t="s">
        <v>152</v>
      </c>
      <c r="BE148" s="165">
        <f t="shared" si="4"/>
        <v>0</v>
      </c>
      <c r="BF148" s="165">
        <f t="shared" si="5"/>
        <v>0</v>
      </c>
      <c r="BG148" s="165">
        <f t="shared" si="6"/>
        <v>0</v>
      </c>
      <c r="BH148" s="165">
        <f t="shared" si="7"/>
        <v>0</v>
      </c>
      <c r="BI148" s="165">
        <f t="shared" si="8"/>
        <v>0</v>
      </c>
      <c r="BJ148" s="19" t="s">
        <v>80</v>
      </c>
      <c r="BK148" s="165">
        <f t="shared" si="9"/>
        <v>0</v>
      </c>
      <c r="BL148" s="19" t="s">
        <v>159</v>
      </c>
      <c r="BM148" s="164" t="s">
        <v>383</v>
      </c>
    </row>
    <row r="149" spans="1:65" s="2" customFormat="1" ht="21.75" customHeight="1">
      <c r="A149" s="34"/>
      <c r="B149" s="151"/>
      <c r="C149" s="152" t="s">
        <v>206</v>
      </c>
      <c r="D149" s="152" t="s">
        <v>155</v>
      </c>
      <c r="E149" s="153" t="s">
        <v>1406</v>
      </c>
      <c r="F149" s="154" t="s">
        <v>1407</v>
      </c>
      <c r="G149" s="155" t="s">
        <v>193</v>
      </c>
      <c r="H149" s="156">
        <v>1</v>
      </c>
      <c r="I149" s="157"/>
      <c r="J149" s="158">
        <f t="shared" si="0"/>
        <v>0</v>
      </c>
      <c r="K149" s="159"/>
      <c r="L149" s="35"/>
      <c r="M149" s="160" t="s">
        <v>1</v>
      </c>
      <c r="N149" s="161" t="s">
        <v>37</v>
      </c>
      <c r="O149" s="60"/>
      <c r="P149" s="162">
        <f t="shared" si="1"/>
        <v>0</v>
      </c>
      <c r="Q149" s="162">
        <v>0</v>
      </c>
      <c r="R149" s="162">
        <f t="shared" si="2"/>
        <v>0</v>
      </c>
      <c r="S149" s="162">
        <v>0</v>
      </c>
      <c r="T149" s="163">
        <f t="shared" si="3"/>
        <v>0</v>
      </c>
      <c r="U149" s="34"/>
      <c r="V149" s="34"/>
      <c r="W149" s="34"/>
      <c r="X149" s="34"/>
      <c r="Y149" s="34"/>
      <c r="Z149" s="34"/>
      <c r="AA149" s="34"/>
      <c r="AB149" s="34"/>
      <c r="AC149" s="34"/>
      <c r="AD149" s="34"/>
      <c r="AE149" s="34"/>
      <c r="AR149" s="164" t="s">
        <v>159</v>
      </c>
      <c r="AT149" s="164" t="s">
        <v>155</v>
      </c>
      <c r="AU149" s="164" t="s">
        <v>82</v>
      </c>
      <c r="AY149" s="19" t="s">
        <v>152</v>
      </c>
      <c r="BE149" s="165">
        <f t="shared" si="4"/>
        <v>0</v>
      </c>
      <c r="BF149" s="165">
        <f t="shared" si="5"/>
        <v>0</v>
      </c>
      <c r="BG149" s="165">
        <f t="shared" si="6"/>
        <v>0</v>
      </c>
      <c r="BH149" s="165">
        <f t="shared" si="7"/>
        <v>0</v>
      </c>
      <c r="BI149" s="165">
        <f t="shared" si="8"/>
        <v>0</v>
      </c>
      <c r="BJ149" s="19" t="s">
        <v>80</v>
      </c>
      <c r="BK149" s="165">
        <f t="shared" si="9"/>
        <v>0</v>
      </c>
      <c r="BL149" s="19" t="s">
        <v>159</v>
      </c>
      <c r="BM149" s="164" t="s">
        <v>391</v>
      </c>
    </row>
    <row r="150" spans="1:65" s="2" customFormat="1" ht="62.65" customHeight="1">
      <c r="A150" s="34"/>
      <c r="B150" s="151"/>
      <c r="C150" s="152" t="s">
        <v>262</v>
      </c>
      <c r="D150" s="152" t="s">
        <v>155</v>
      </c>
      <c r="E150" s="153" t="s">
        <v>211</v>
      </c>
      <c r="F150" s="154" t="s">
        <v>212</v>
      </c>
      <c r="G150" s="155" t="s">
        <v>188</v>
      </c>
      <c r="H150" s="156">
        <v>1</v>
      </c>
      <c r="I150" s="157"/>
      <c r="J150" s="158">
        <f t="shared" si="0"/>
        <v>0</v>
      </c>
      <c r="K150" s="159"/>
      <c r="L150" s="35"/>
      <c r="M150" s="160" t="s">
        <v>1</v>
      </c>
      <c r="N150" s="161" t="s">
        <v>37</v>
      </c>
      <c r="O150" s="60"/>
      <c r="P150" s="162">
        <f t="shared" si="1"/>
        <v>0</v>
      </c>
      <c r="Q150" s="162">
        <v>0</v>
      </c>
      <c r="R150" s="162">
        <f t="shared" si="2"/>
        <v>0</v>
      </c>
      <c r="S150" s="162">
        <v>0</v>
      </c>
      <c r="T150" s="163">
        <f t="shared" si="3"/>
        <v>0</v>
      </c>
      <c r="U150" s="34"/>
      <c r="V150" s="34"/>
      <c r="W150" s="34"/>
      <c r="X150" s="34"/>
      <c r="Y150" s="34"/>
      <c r="Z150" s="34"/>
      <c r="AA150" s="34"/>
      <c r="AB150" s="34"/>
      <c r="AC150" s="34"/>
      <c r="AD150" s="34"/>
      <c r="AE150" s="34"/>
      <c r="AR150" s="164" t="s">
        <v>159</v>
      </c>
      <c r="AT150" s="164" t="s">
        <v>155</v>
      </c>
      <c r="AU150" s="164" t="s">
        <v>82</v>
      </c>
      <c r="AY150" s="19" t="s">
        <v>152</v>
      </c>
      <c r="BE150" s="165">
        <f t="shared" si="4"/>
        <v>0</v>
      </c>
      <c r="BF150" s="165">
        <f t="shared" si="5"/>
        <v>0</v>
      </c>
      <c r="BG150" s="165">
        <f t="shared" si="6"/>
        <v>0</v>
      </c>
      <c r="BH150" s="165">
        <f t="shared" si="7"/>
        <v>0</v>
      </c>
      <c r="BI150" s="165">
        <f t="shared" si="8"/>
        <v>0</v>
      </c>
      <c r="BJ150" s="19" t="s">
        <v>80</v>
      </c>
      <c r="BK150" s="165">
        <f t="shared" si="9"/>
        <v>0</v>
      </c>
      <c r="BL150" s="19" t="s">
        <v>159</v>
      </c>
      <c r="BM150" s="164" t="s">
        <v>399</v>
      </c>
    </row>
    <row r="151" spans="1:65" s="2" customFormat="1" ht="24.2" customHeight="1">
      <c r="A151" s="34"/>
      <c r="B151" s="151"/>
      <c r="C151" s="152" t="s">
        <v>266</v>
      </c>
      <c r="D151" s="152" t="s">
        <v>155</v>
      </c>
      <c r="E151" s="153" t="s">
        <v>215</v>
      </c>
      <c r="F151" s="154" t="s">
        <v>216</v>
      </c>
      <c r="G151" s="155" t="s">
        <v>188</v>
      </c>
      <c r="H151" s="156">
        <v>3</v>
      </c>
      <c r="I151" s="157"/>
      <c r="J151" s="158">
        <f t="shared" si="0"/>
        <v>0</v>
      </c>
      <c r="K151" s="159"/>
      <c r="L151" s="35"/>
      <c r="M151" s="160" t="s">
        <v>1</v>
      </c>
      <c r="N151" s="161" t="s">
        <v>37</v>
      </c>
      <c r="O151" s="60"/>
      <c r="P151" s="162">
        <f t="shared" si="1"/>
        <v>0</v>
      </c>
      <c r="Q151" s="162">
        <v>0</v>
      </c>
      <c r="R151" s="162">
        <f t="shared" si="2"/>
        <v>0</v>
      </c>
      <c r="S151" s="162">
        <v>0</v>
      </c>
      <c r="T151" s="163">
        <f t="shared" si="3"/>
        <v>0</v>
      </c>
      <c r="U151" s="34"/>
      <c r="V151" s="34"/>
      <c r="W151" s="34"/>
      <c r="X151" s="34"/>
      <c r="Y151" s="34"/>
      <c r="Z151" s="34"/>
      <c r="AA151" s="34"/>
      <c r="AB151" s="34"/>
      <c r="AC151" s="34"/>
      <c r="AD151" s="34"/>
      <c r="AE151" s="34"/>
      <c r="AR151" s="164" t="s">
        <v>159</v>
      </c>
      <c r="AT151" s="164" t="s">
        <v>155</v>
      </c>
      <c r="AU151" s="164" t="s">
        <v>82</v>
      </c>
      <c r="AY151" s="19" t="s">
        <v>152</v>
      </c>
      <c r="BE151" s="165">
        <f t="shared" si="4"/>
        <v>0</v>
      </c>
      <c r="BF151" s="165">
        <f t="shared" si="5"/>
        <v>0</v>
      </c>
      <c r="BG151" s="165">
        <f t="shared" si="6"/>
        <v>0</v>
      </c>
      <c r="BH151" s="165">
        <f t="shared" si="7"/>
        <v>0</v>
      </c>
      <c r="BI151" s="165">
        <f t="shared" si="8"/>
        <v>0</v>
      </c>
      <c r="BJ151" s="19" t="s">
        <v>80</v>
      </c>
      <c r="BK151" s="165">
        <f t="shared" si="9"/>
        <v>0</v>
      </c>
      <c r="BL151" s="19" t="s">
        <v>159</v>
      </c>
      <c r="BM151" s="164" t="s">
        <v>280</v>
      </c>
    </row>
    <row r="152" spans="1:65" s="2" customFormat="1" ht="55.5" customHeight="1">
      <c r="A152" s="34"/>
      <c r="B152" s="151"/>
      <c r="C152" s="152" t="s">
        <v>270</v>
      </c>
      <c r="D152" s="152" t="s">
        <v>155</v>
      </c>
      <c r="E152" s="153" t="s">
        <v>219</v>
      </c>
      <c r="F152" s="154" t="s">
        <v>220</v>
      </c>
      <c r="G152" s="155" t="s">
        <v>188</v>
      </c>
      <c r="H152" s="156">
        <v>1</v>
      </c>
      <c r="I152" s="157"/>
      <c r="J152" s="158">
        <f t="shared" si="0"/>
        <v>0</v>
      </c>
      <c r="K152" s="159"/>
      <c r="L152" s="35"/>
      <c r="M152" s="160" t="s">
        <v>1</v>
      </c>
      <c r="N152" s="161" t="s">
        <v>37</v>
      </c>
      <c r="O152" s="60"/>
      <c r="P152" s="162">
        <f t="shared" si="1"/>
        <v>0</v>
      </c>
      <c r="Q152" s="162">
        <v>0</v>
      </c>
      <c r="R152" s="162">
        <f t="shared" si="2"/>
        <v>0</v>
      </c>
      <c r="S152" s="162">
        <v>0</v>
      </c>
      <c r="T152" s="163">
        <f t="shared" si="3"/>
        <v>0</v>
      </c>
      <c r="U152" s="34"/>
      <c r="V152" s="34"/>
      <c r="W152" s="34"/>
      <c r="X152" s="34"/>
      <c r="Y152" s="34"/>
      <c r="Z152" s="34"/>
      <c r="AA152" s="34"/>
      <c r="AB152" s="34"/>
      <c r="AC152" s="34"/>
      <c r="AD152" s="34"/>
      <c r="AE152" s="34"/>
      <c r="AR152" s="164" t="s">
        <v>159</v>
      </c>
      <c r="AT152" s="164" t="s">
        <v>155</v>
      </c>
      <c r="AU152" s="164" t="s">
        <v>82</v>
      </c>
      <c r="AY152" s="19" t="s">
        <v>152</v>
      </c>
      <c r="BE152" s="165">
        <f t="shared" si="4"/>
        <v>0</v>
      </c>
      <c r="BF152" s="165">
        <f t="shared" si="5"/>
        <v>0</v>
      </c>
      <c r="BG152" s="165">
        <f t="shared" si="6"/>
        <v>0</v>
      </c>
      <c r="BH152" s="165">
        <f t="shared" si="7"/>
        <v>0</v>
      </c>
      <c r="BI152" s="165">
        <f t="shared" si="8"/>
        <v>0</v>
      </c>
      <c r="BJ152" s="19" t="s">
        <v>80</v>
      </c>
      <c r="BK152" s="165">
        <f t="shared" si="9"/>
        <v>0</v>
      </c>
      <c r="BL152" s="19" t="s">
        <v>159</v>
      </c>
      <c r="BM152" s="164" t="s">
        <v>283</v>
      </c>
    </row>
    <row r="153" spans="1:65" s="2" customFormat="1" ht="49.15" customHeight="1">
      <c r="A153" s="34"/>
      <c r="B153" s="151"/>
      <c r="C153" s="152" t="s">
        <v>213</v>
      </c>
      <c r="D153" s="152" t="s">
        <v>155</v>
      </c>
      <c r="E153" s="153" t="s">
        <v>222</v>
      </c>
      <c r="F153" s="154" t="s">
        <v>223</v>
      </c>
      <c r="G153" s="155" t="s">
        <v>188</v>
      </c>
      <c r="H153" s="156">
        <v>2</v>
      </c>
      <c r="I153" s="157"/>
      <c r="J153" s="158">
        <f t="shared" si="0"/>
        <v>0</v>
      </c>
      <c r="K153" s="159"/>
      <c r="L153" s="35"/>
      <c r="M153" s="160" t="s">
        <v>1</v>
      </c>
      <c r="N153" s="161" t="s">
        <v>37</v>
      </c>
      <c r="O153" s="60"/>
      <c r="P153" s="162">
        <f t="shared" si="1"/>
        <v>0</v>
      </c>
      <c r="Q153" s="162">
        <v>0</v>
      </c>
      <c r="R153" s="162">
        <f t="shared" si="2"/>
        <v>0</v>
      </c>
      <c r="S153" s="162">
        <v>0</v>
      </c>
      <c r="T153" s="163">
        <f t="shared" si="3"/>
        <v>0</v>
      </c>
      <c r="U153" s="34"/>
      <c r="V153" s="34"/>
      <c r="W153" s="34"/>
      <c r="X153" s="34"/>
      <c r="Y153" s="34"/>
      <c r="Z153" s="34"/>
      <c r="AA153" s="34"/>
      <c r="AB153" s="34"/>
      <c r="AC153" s="34"/>
      <c r="AD153" s="34"/>
      <c r="AE153" s="34"/>
      <c r="AR153" s="164" t="s">
        <v>159</v>
      </c>
      <c r="AT153" s="164" t="s">
        <v>155</v>
      </c>
      <c r="AU153" s="164" t="s">
        <v>82</v>
      </c>
      <c r="AY153" s="19" t="s">
        <v>152</v>
      </c>
      <c r="BE153" s="165">
        <f t="shared" si="4"/>
        <v>0</v>
      </c>
      <c r="BF153" s="165">
        <f t="shared" si="5"/>
        <v>0</v>
      </c>
      <c r="BG153" s="165">
        <f t="shared" si="6"/>
        <v>0</v>
      </c>
      <c r="BH153" s="165">
        <f t="shared" si="7"/>
        <v>0</v>
      </c>
      <c r="BI153" s="165">
        <f t="shared" si="8"/>
        <v>0</v>
      </c>
      <c r="BJ153" s="19" t="s">
        <v>80</v>
      </c>
      <c r="BK153" s="165">
        <f t="shared" si="9"/>
        <v>0</v>
      </c>
      <c r="BL153" s="19" t="s">
        <v>159</v>
      </c>
      <c r="BM153" s="164" t="s">
        <v>287</v>
      </c>
    </row>
    <row r="154" spans="1:65" s="2" customFormat="1" ht="37.9" customHeight="1">
      <c r="A154" s="34"/>
      <c r="B154" s="151"/>
      <c r="C154" s="152" t="s">
        <v>277</v>
      </c>
      <c r="D154" s="152" t="s">
        <v>155</v>
      </c>
      <c r="E154" s="153" t="s">
        <v>226</v>
      </c>
      <c r="F154" s="154" t="s">
        <v>227</v>
      </c>
      <c r="G154" s="155" t="s">
        <v>228</v>
      </c>
      <c r="H154" s="156">
        <v>40</v>
      </c>
      <c r="I154" s="157"/>
      <c r="J154" s="158">
        <f t="shared" si="0"/>
        <v>0</v>
      </c>
      <c r="K154" s="159"/>
      <c r="L154" s="35"/>
      <c r="M154" s="160" t="s">
        <v>1</v>
      </c>
      <c r="N154" s="161" t="s">
        <v>37</v>
      </c>
      <c r="O154" s="60"/>
      <c r="P154" s="162">
        <f t="shared" si="1"/>
        <v>0</v>
      </c>
      <c r="Q154" s="162">
        <v>0</v>
      </c>
      <c r="R154" s="162">
        <f t="shared" si="2"/>
        <v>0</v>
      </c>
      <c r="S154" s="162">
        <v>0</v>
      </c>
      <c r="T154" s="163">
        <f t="shared" si="3"/>
        <v>0</v>
      </c>
      <c r="U154" s="34"/>
      <c r="V154" s="34"/>
      <c r="W154" s="34"/>
      <c r="X154" s="34"/>
      <c r="Y154" s="34"/>
      <c r="Z154" s="34"/>
      <c r="AA154" s="34"/>
      <c r="AB154" s="34"/>
      <c r="AC154" s="34"/>
      <c r="AD154" s="34"/>
      <c r="AE154" s="34"/>
      <c r="AR154" s="164" t="s">
        <v>159</v>
      </c>
      <c r="AT154" s="164" t="s">
        <v>155</v>
      </c>
      <c r="AU154" s="164" t="s">
        <v>82</v>
      </c>
      <c r="AY154" s="19" t="s">
        <v>152</v>
      </c>
      <c r="BE154" s="165">
        <f t="shared" si="4"/>
        <v>0</v>
      </c>
      <c r="BF154" s="165">
        <f t="shared" si="5"/>
        <v>0</v>
      </c>
      <c r="BG154" s="165">
        <f t="shared" si="6"/>
        <v>0</v>
      </c>
      <c r="BH154" s="165">
        <f t="shared" si="7"/>
        <v>0</v>
      </c>
      <c r="BI154" s="165">
        <f t="shared" si="8"/>
        <v>0</v>
      </c>
      <c r="BJ154" s="19" t="s">
        <v>80</v>
      </c>
      <c r="BK154" s="165">
        <f t="shared" si="9"/>
        <v>0</v>
      </c>
      <c r="BL154" s="19" t="s">
        <v>159</v>
      </c>
      <c r="BM154" s="164" t="s">
        <v>290</v>
      </c>
    </row>
    <row r="155" spans="1:65" s="2" customFormat="1" ht="24.2" customHeight="1">
      <c r="A155" s="34"/>
      <c r="B155" s="151"/>
      <c r="C155" s="152" t="s">
        <v>217</v>
      </c>
      <c r="D155" s="152" t="s">
        <v>155</v>
      </c>
      <c r="E155" s="153" t="s">
        <v>1408</v>
      </c>
      <c r="F155" s="154" t="s">
        <v>231</v>
      </c>
      <c r="G155" s="155" t="s">
        <v>193</v>
      </c>
      <c r="H155" s="156">
        <v>1</v>
      </c>
      <c r="I155" s="157"/>
      <c r="J155" s="158">
        <f t="shared" si="0"/>
        <v>0</v>
      </c>
      <c r="K155" s="159"/>
      <c r="L155" s="35"/>
      <c r="M155" s="160" t="s">
        <v>1</v>
      </c>
      <c r="N155" s="161" t="s">
        <v>37</v>
      </c>
      <c r="O155" s="60"/>
      <c r="P155" s="162">
        <f t="shared" si="1"/>
        <v>0</v>
      </c>
      <c r="Q155" s="162">
        <v>0</v>
      </c>
      <c r="R155" s="162">
        <f t="shared" si="2"/>
        <v>0</v>
      </c>
      <c r="S155" s="162">
        <v>0</v>
      </c>
      <c r="T155" s="163">
        <f t="shared" si="3"/>
        <v>0</v>
      </c>
      <c r="U155" s="34"/>
      <c r="V155" s="34"/>
      <c r="W155" s="34"/>
      <c r="X155" s="34"/>
      <c r="Y155" s="34"/>
      <c r="Z155" s="34"/>
      <c r="AA155" s="34"/>
      <c r="AB155" s="34"/>
      <c r="AC155" s="34"/>
      <c r="AD155" s="34"/>
      <c r="AE155" s="34"/>
      <c r="AR155" s="164" t="s">
        <v>159</v>
      </c>
      <c r="AT155" s="164" t="s">
        <v>155</v>
      </c>
      <c r="AU155" s="164" t="s">
        <v>82</v>
      </c>
      <c r="AY155" s="19" t="s">
        <v>152</v>
      </c>
      <c r="BE155" s="165">
        <f t="shared" si="4"/>
        <v>0</v>
      </c>
      <c r="BF155" s="165">
        <f t="shared" si="5"/>
        <v>0</v>
      </c>
      <c r="BG155" s="165">
        <f t="shared" si="6"/>
        <v>0</v>
      </c>
      <c r="BH155" s="165">
        <f t="shared" si="7"/>
        <v>0</v>
      </c>
      <c r="BI155" s="165">
        <f t="shared" si="8"/>
        <v>0</v>
      </c>
      <c r="BJ155" s="19" t="s">
        <v>80</v>
      </c>
      <c r="BK155" s="165">
        <f t="shared" si="9"/>
        <v>0</v>
      </c>
      <c r="BL155" s="19" t="s">
        <v>159</v>
      </c>
      <c r="BM155" s="164" t="s">
        <v>294</v>
      </c>
    </row>
    <row r="156" spans="1:65" s="2" customFormat="1" ht="24.2" customHeight="1">
      <c r="A156" s="34"/>
      <c r="B156" s="151"/>
      <c r="C156" s="152" t="s">
        <v>284</v>
      </c>
      <c r="D156" s="152" t="s">
        <v>155</v>
      </c>
      <c r="E156" s="153" t="s">
        <v>1409</v>
      </c>
      <c r="F156" s="154" t="s">
        <v>1410</v>
      </c>
      <c r="G156" s="155" t="s">
        <v>188</v>
      </c>
      <c r="H156" s="156">
        <v>1</v>
      </c>
      <c r="I156" s="157"/>
      <c r="J156" s="158">
        <f t="shared" si="0"/>
        <v>0</v>
      </c>
      <c r="K156" s="159"/>
      <c r="L156" s="35"/>
      <c r="M156" s="160" t="s">
        <v>1</v>
      </c>
      <c r="N156" s="161" t="s">
        <v>37</v>
      </c>
      <c r="O156" s="60"/>
      <c r="P156" s="162">
        <f t="shared" si="1"/>
        <v>0</v>
      </c>
      <c r="Q156" s="162">
        <v>0</v>
      </c>
      <c r="R156" s="162">
        <f t="shared" si="2"/>
        <v>0</v>
      </c>
      <c r="S156" s="162">
        <v>0</v>
      </c>
      <c r="T156" s="163">
        <f t="shared" si="3"/>
        <v>0</v>
      </c>
      <c r="U156" s="34"/>
      <c r="V156" s="34"/>
      <c r="W156" s="34"/>
      <c r="X156" s="34"/>
      <c r="Y156" s="34"/>
      <c r="Z156" s="34"/>
      <c r="AA156" s="34"/>
      <c r="AB156" s="34"/>
      <c r="AC156" s="34"/>
      <c r="AD156" s="34"/>
      <c r="AE156" s="34"/>
      <c r="AR156" s="164" t="s">
        <v>159</v>
      </c>
      <c r="AT156" s="164" t="s">
        <v>155</v>
      </c>
      <c r="AU156" s="164" t="s">
        <v>82</v>
      </c>
      <c r="AY156" s="19" t="s">
        <v>152</v>
      </c>
      <c r="BE156" s="165">
        <f t="shared" si="4"/>
        <v>0</v>
      </c>
      <c r="BF156" s="165">
        <f t="shared" si="5"/>
        <v>0</v>
      </c>
      <c r="BG156" s="165">
        <f t="shared" si="6"/>
        <v>0</v>
      </c>
      <c r="BH156" s="165">
        <f t="shared" si="7"/>
        <v>0</v>
      </c>
      <c r="BI156" s="165">
        <f t="shared" si="8"/>
        <v>0</v>
      </c>
      <c r="BJ156" s="19" t="s">
        <v>80</v>
      </c>
      <c r="BK156" s="165">
        <f t="shared" si="9"/>
        <v>0</v>
      </c>
      <c r="BL156" s="19" t="s">
        <v>159</v>
      </c>
      <c r="BM156" s="164" t="s">
        <v>297</v>
      </c>
    </row>
    <row r="157" spans="1:65" s="2" customFormat="1" ht="24.2" customHeight="1">
      <c r="A157" s="34"/>
      <c r="B157" s="151"/>
      <c r="C157" s="152" t="s">
        <v>221</v>
      </c>
      <c r="D157" s="152" t="s">
        <v>155</v>
      </c>
      <c r="E157" s="153" t="s">
        <v>1411</v>
      </c>
      <c r="F157" s="154" t="s">
        <v>1412</v>
      </c>
      <c r="G157" s="155" t="s">
        <v>228</v>
      </c>
      <c r="H157" s="156">
        <v>20</v>
      </c>
      <c r="I157" s="157"/>
      <c r="J157" s="158">
        <f t="shared" si="0"/>
        <v>0</v>
      </c>
      <c r="K157" s="159"/>
      <c r="L157" s="35"/>
      <c r="M157" s="160" t="s">
        <v>1</v>
      </c>
      <c r="N157" s="161" t="s">
        <v>37</v>
      </c>
      <c r="O157" s="60"/>
      <c r="P157" s="162">
        <f t="shared" si="1"/>
        <v>0</v>
      </c>
      <c r="Q157" s="162">
        <v>0</v>
      </c>
      <c r="R157" s="162">
        <f t="shared" si="2"/>
        <v>0</v>
      </c>
      <c r="S157" s="162">
        <v>0</v>
      </c>
      <c r="T157" s="163">
        <f t="shared" si="3"/>
        <v>0</v>
      </c>
      <c r="U157" s="34"/>
      <c r="V157" s="34"/>
      <c r="W157" s="34"/>
      <c r="X157" s="34"/>
      <c r="Y157" s="34"/>
      <c r="Z157" s="34"/>
      <c r="AA157" s="34"/>
      <c r="AB157" s="34"/>
      <c r="AC157" s="34"/>
      <c r="AD157" s="34"/>
      <c r="AE157" s="34"/>
      <c r="AR157" s="164" t="s">
        <v>159</v>
      </c>
      <c r="AT157" s="164" t="s">
        <v>155</v>
      </c>
      <c r="AU157" s="164" t="s">
        <v>82</v>
      </c>
      <c r="AY157" s="19" t="s">
        <v>152</v>
      </c>
      <c r="BE157" s="165">
        <f t="shared" si="4"/>
        <v>0</v>
      </c>
      <c r="BF157" s="165">
        <f t="shared" si="5"/>
        <v>0</v>
      </c>
      <c r="BG157" s="165">
        <f t="shared" si="6"/>
        <v>0</v>
      </c>
      <c r="BH157" s="165">
        <f t="shared" si="7"/>
        <v>0</v>
      </c>
      <c r="BI157" s="165">
        <f t="shared" si="8"/>
        <v>0</v>
      </c>
      <c r="BJ157" s="19" t="s">
        <v>80</v>
      </c>
      <c r="BK157" s="165">
        <f t="shared" si="9"/>
        <v>0</v>
      </c>
      <c r="BL157" s="19" t="s">
        <v>159</v>
      </c>
      <c r="BM157" s="164" t="s">
        <v>301</v>
      </c>
    </row>
    <row r="158" spans="1:65" s="2" customFormat="1" ht="16.5" customHeight="1">
      <c r="A158" s="34"/>
      <c r="B158" s="151"/>
      <c r="C158" s="152" t="s">
        <v>291</v>
      </c>
      <c r="D158" s="152" t="s">
        <v>155</v>
      </c>
      <c r="E158" s="153" t="s">
        <v>1413</v>
      </c>
      <c r="F158" s="154" t="s">
        <v>1414</v>
      </c>
      <c r="G158" s="155" t="s">
        <v>176</v>
      </c>
      <c r="H158" s="156">
        <v>404.25</v>
      </c>
      <c r="I158" s="157"/>
      <c r="J158" s="158">
        <f t="shared" si="0"/>
        <v>0</v>
      </c>
      <c r="K158" s="159"/>
      <c r="L158" s="35"/>
      <c r="M158" s="160" t="s">
        <v>1</v>
      </c>
      <c r="N158" s="161" t="s">
        <v>37</v>
      </c>
      <c r="O158" s="60"/>
      <c r="P158" s="162">
        <f t="shared" si="1"/>
        <v>0</v>
      </c>
      <c r="Q158" s="162">
        <v>0</v>
      </c>
      <c r="R158" s="162">
        <f t="shared" si="2"/>
        <v>0</v>
      </c>
      <c r="S158" s="162">
        <v>0</v>
      </c>
      <c r="T158" s="163">
        <f t="shared" si="3"/>
        <v>0</v>
      </c>
      <c r="U158" s="34"/>
      <c r="V158" s="34"/>
      <c r="W158" s="34"/>
      <c r="X158" s="34"/>
      <c r="Y158" s="34"/>
      <c r="Z158" s="34"/>
      <c r="AA158" s="34"/>
      <c r="AB158" s="34"/>
      <c r="AC158" s="34"/>
      <c r="AD158" s="34"/>
      <c r="AE158" s="34"/>
      <c r="AR158" s="164" t="s">
        <v>159</v>
      </c>
      <c r="AT158" s="164" t="s">
        <v>155</v>
      </c>
      <c r="AU158" s="164" t="s">
        <v>82</v>
      </c>
      <c r="AY158" s="19" t="s">
        <v>152</v>
      </c>
      <c r="BE158" s="165">
        <f t="shared" si="4"/>
        <v>0</v>
      </c>
      <c r="BF158" s="165">
        <f t="shared" si="5"/>
        <v>0</v>
      </c>
      <c r="BG158" s="165">
        <f t="shared" si="6"/>
        <v>0</v>
      </c>
      <c r="BH158" s="165">
        <f t="shared" si="7"/>
        <v>0</v>
      </c>
      <c r="BI158" s="165">
        <f t="shared" si="8"/>
        <v>0</v>
      </c>
      <c r="BJ158" s="19" t="s">
        <v>80</v>
      </c>
      <c r="BK158" s="165">
        <f t="shared" si="9"/>
        <v>0</v>
      </c>
      <c r="BL158" s="19" t="s">
        <v>159</v>
      </c>
      <c r="BM158" s="164" t="s">
        <v>304</v>
      </c>
    </row>
    <row r="159" spans="1:65" s="12" customFormat="1" ht="25.9" customHeight="1">
      <c r="B159" s="138"/>
      <c r="D159" s="139" t="s">
        <v>71</v>
      </c>
      <c r="E159" s="140" t="s">
        <v>407</v>
      </c>
      <c r="F159" s="140" t="s">
        <v>408</v>
      </c>
      <c r="I159" s="141"/>
      <c r="J159" s="142">
        <f>BK159</f>
        <v>0</v>
      </c>
      <c r="L159" s="138"/>
      <c r="M159" s="143"/>
      <c r="N159" s="144"/>
      <c r="O159" s="144"/>
      <c r="P159" s="145">
        <f>SUM(P160:P165)</f>
        <v>0</v>
      </c>
      <c r="Q159" s="144"/>
      <c r="R159" s="145">
        <f>SUM(R160:R165)</f>
        <v>0</v>
      </c>
      <c r="S159" s="144"/>
      <c r="T159" s="146">
        <f>SUM(T160:T165)</f>
        <v>0</v>
      </c>
      <c r="AR159" s="139" t="s">
        <v>159</v>
      </c>
      <c r="AT159" s="147" t="s">
        <v>71</v>
      </c>
      <c r="AU159" s="147" t="s">
        <v>72</v>
      </c>
      <c r="AY159" s="139" t="s">
        <v>152</v>
      </c>
      <c r="BK159" s="148">
        <f>SUM(BK160:BK165)</f>
        <v>0</v>
      </c>
    </row>
    <row r="160" spans="1:65" s="2" customFormat="1" ht="16.5" customHeight="1">
      <c r="A160" s="34"/>
      <c r="B160" s="151"/>
      <c r="C160" s="152" t="s">
        <v>224</v>
      </c>
      <c r="D160" s="152" t="s">
        <v>155</v>
      </c>
      <c r="E160" s="153" t="s">
        <v>409</v>
      </c>
      <c r="F160" s="154" t="s">
        <v>410</v>
      </c>
      <c r="G160" s="155" t="s">
        <v>411</v>
      </c>
      <c r="H160" s="156">
        <v>10</v>
      </c>
      <c r="I160" s="157"/>
      <c r="J160" s="158">
        <f t="shared" ref="J160:J165" si="10">ROUND(I160*H160,2)</f>
        <v>0</v>
      </c>
      <c r="K160" s="159"/>
      <c r="L160" s="35"/>
      <c r="M160" s="160" t="s">
        <v>1</v>
      </c>
      <c r="N160" s="161" t="s">
        <v>37</v>
      </c>
      <c r="O160" s="60"/>
      <c r="P160" s="162">
        <f t="shared" ref="P160:P165" si="11">O160*H160</f>
        <v>0</v>
      </c>
      <c r="Q160" s="162">
        <v>0</v>
      </c>
      <c r="R160" s="162">
        <f t="shared" ref="R160:R165" si="12">Q160*H160</f>
        <v>0</v>
      </c>
      <c r="S160" s="162">
        <v>0</v>
      </c>
      <c r="T160" s="163">
        <f t="shared" ref="T160:T165" si="13">S160*H160</f>
        <v>0</v>
      </c>
      <c r="U160" s="34"/>
      <c r="V160" s="34"/>
      <c r="W160" s="34"/>
      <c r="X160" s="34"/>
      <c r="Y160" s="34"/>
      <c r="Z160" s="34"/>
      <c r="AA160" s="34"/>
      <c r="AB160" s="34"/>
      <c r="AC160" s="34"/>
      <c r="AD160" s="34"/>
      <c r="AE160" s="34"/>
      <c r="AR160" s="164" t="s">
        <v>159</v>
      </c>
      <c r="AT160" s="164" t="s">
        <v>155</v>
      </c>
      <c r="AU160" s="164" t="s">
        <v>80</v>
      </c>
      <c r="AY160" s="19" t="s">
        <v>152</v>
      </c>
      <c r="BE160" s="165">
        <f t="shared" ref="BE160:BE165" si="14">IF(N160="základní",J160,0)</f>
        <v>0</v>
      </c>
      <c r="BF160" s="165">
        <f t="shared" ref="BF160:BF165" si="15">IF(N160="snížená",J160,0)</f>
        <v>0</v>
      </c>
      <c r="BG160" s="165">
        <f t="shared" ref="BG160:BG165" si="16">IF(N160="zákl. přenesená",J160,0)</f>
        <v>0</v>
      </c>
      <c r="BH160" s="165">
        <f t="shared" ref="BH160:BH165" si="17">IF(N160="sníž. přenesená",J160,0)</f>
        <v>0</v>
      </c>
      <c r="BI160" s="165">
        <f t="shared" ref="BI160:BI165" si="18">IF(N160="nulová",J160,0)</f>
        <v>0</v>
      </c>
      <c r="BJ160" s="19" t="s">
        <v>80</v>
      </c>
      <c r="BK160" s="165">
        <f t="shared" ref="BK160:BK165" si="19">ROUND(I160*H160,2)</f>
        <v>0</v>
      </c>
      <c r="BL160" s="19" t="s">
        <v>159</v>
      </c>
      <c r="BM160" s="164" t="s">
        <v>588</v>
      </c>
    </row>
    <row r="161" spans="1:65" s="2" customFormat="1" ht="24.2" customHeight="1">
      <c r="A161" s="34"/>
      <c r="B161" s="151"/>
      <c r="C161" s="152" t="s">
        <v>298</v>
      </c>
      <c r="D161" s="152" t="s">
        <v>155</v>
      </c>
      <c r="E161" s="153" t="s">
        <v>1415</v>
      </c>
      <c r="F161" s="154" t="s">
        <v>1416</v>
      </c>
      <c r="G161" s="155" t="s">
        <v>416</v>
      </c>
      <c r="H161" s="156">
        <v>1</v>
      </c>
      <c r="I161" s="157"/>
      <c r="J161" s="158">
        <f t="shared" si="10"/>
        <v>0</v>
      </c>
      <c r="K161" s="159"/>
      <c r="L161" s="35"/>
      <c r="M161" s="160" t="s">
        <v>1</v>
      </c>
      <c r="N161" s="161" t="s">
        <v>37</v>
      </c>
      <c r="O161" s="60"/>
      <c r="P161" s="162">
        <f t="shared" si="11"/>
        <v>0</v>
      </c>
      <c r="Q161" s="162">
        <v>0</v>
      </c>
      <c r="R161" s="162">
        <f t="shared" si="12"/>
        <v>0</v>
      </c>
      <c r="S161" s="162">
        <v>0</v>
      </c>
      <c r="T161" s="163">
        <f t="shared" si="13"/>
        <v>0</v>
      </c>
      <c r="U161" s="34"/>
      <c r="V161" s="34"/>
      <c r="W161" s="34"/>
      <c r="X161" s="34"/>
      <c r="Y161" s="34"/>
      <c r="Z161" s="34"/>
      <c r="AA161" s="34"/>
      <c r="AB161" s="34"/>
      <c r="AC161" s="34"/>
      <c r="AD161" s="34"/>
      <c r="AE161" s="34"/>
      <c r="AR161" s="164" t="s">
        <v>159</v>
      </c>
      <c r="AT161" s="164" t="s">
        <v>155</v>
      </c>
      <c r="AU161" s="164" t="s">
        <v>80</v>
      </c>
      <c r="AY161" s="19" t="s">
        <v>152</v>
      </c>
      <c r="BE161" s="165">
        <f t="shared" si="14"/>
        <v>0</v>
      </c>
      <c r="BF161" s="165">
        <f t="shared" si="15"/>
        <v>0</v>
      </c>
      <c r="BG161" s="165">
        <f t="shared" si="16"/>
        <v>0</v>
      </c>
      <c r="BH161" s="165">
        <f t="shared" si="17"/>
        <v>0</v>
      </c>
      <c r="BI161" s="165">
        <f t="shared" si="18"/>
        <v>0</v>
      </c>
      <c r="BJ161" s="19" t="s">
        <v>80</v>
      </c>
      <c r="BK161" s="165">
        <f t="shared" si="19"/>
        <v>0</v>
      </c>
      <c r="BL161" s="19" t="s">
        <v>159</v>
      </c>
      <c r="BM161" s="164" t="s">
        <v>591</v>
      </c>
    </row>
    <row r="162" spans="1:65" s="2" customFormat="1" ht="21.75" customHeight="1">
      <c r="A162" s="34"/>
      <c r="B162" s="151"/>
      <c r="C162" s="152" t="s">
        <v>229</v>
      </c>
      <c r="D162" s="152" t="s">
        <v>155</v>
      </c>
      <c r="E162" s="153" t="s">
        <v>418</v>
      </c>
      <c r="F162" s="154" t="s">
        <v>419</v>
      </c>
      <c r="G162" s="155" t="s">
        <v>416</v>
      </c>
      <c r="H162" s="156">
        <v>1</v>
      </c>
      <c r="I162" s="157"/>
      <c r="J162" s="158">
        <f t="shared" si="10"/>
        <v>0</v>
      </c>
      <c r="K162" s="159"/>
      <c r="L162" s="35"/>
      <c r="M162" s="160" t="s">
        <v>1</v>
      </c>
      <c r="N162" s="161" t="s">
        <v>37</v>
      </c>
      <c r="O162" s="60"/>
      <c r="P162" s="162">
        <f t="shared" si="11"/>
        <v>0</v>
      </c>
      <c r="Q162" s="162">
        <v>0</v>
      </c>
      <c r="R162" s="162">
        <f t="shared" si="12"/>
        <v>0</v>
      </c>
      <c r="S162" s="162">
        <v>0</v>
      </c>
      <c r="T162" s="163">
        <f t="shared" si="13"/>
        <v>0</v>
      </c>
      <c r="U162" s="34"/>
      <c r="V162" s="34"/>
      <c r="W162" s="34"/>
      <c r="X162" s="34"/>
      <c r="Y162" s="34"/>
      <c r="Z162" s="34"/>
      <c r="AA162" s="34"/>
      <c r="AB162" s="34"/>
      <c r="AC162" s="34"/>
      <c r="AD162" s="34"/>
      <c r="AE162" s="34"/>
      <c r="AR162" s="164" t="s">
        <v>159</v>
      </c>
      <c r="AT162" s="164" t="s">
        <v>155</v>
      </c>
      <c r="AU162" s="164" t="s">
        <v>80</v>
      </c>
      <c r="AY162" s="19" t="s">
        <v>152</v>
      </c>
      <c r="BE162" s="165">
        <f t="shared" si="14"/>
        <v>0</v>
      </c>
      <c r="BF162" s="165">
        <f t="shared" si="15"/>
        <v>0</v>
      </c>
      <c r="BG162" s="165">
        <f t="shared" si="16"/>
        <v>0</v>
      </c>
      <c r="BH162" s="165">
        <f t="shared" si="17"/>
        <v>0</v>
      </c>
      <c r="BI162" s="165">
        <f t="shared" si="18"/>
        <v>0</v>
      </c>
      <c r="BJ162" s="19" t="s">
        <v>80</v>
      </c>
      <c r="BK162" s="165">
        <f t="shared" si="19"/>
        <v>0</v>
      </c>
      <c r="BL162" s="19" t="s">
        <v>159</v>
      </c>
      <c r="BM162" s="164" t="s">
        <v>594</v>
      </c>
    </row>
    <row r="163" spans="1:65" s="2" customFormat="1" ht="55.5" customHeight="1">
      <c r="A163" s="34"/>
      <c r="B163" s="151"/>
      <c r="C163" s="152" t="s">
        <v>305</v>
      </c>
      <c r="D163" s="152" t="s">
        <v>155</v>
      </c>
      <c r="E163" s="153" t="s">
        <v>422</v>
      </c>
      <c r="F163" s="154" t="s">
        <v>423</v>
      </c>
      <c r="G163" s="155" t="s">
        <v>424</v>
      </c>
      <c r="H163" s="156">
        <v>26.85</v>
      </c>
      <c r="I163" s="157"/>
      <c r="J163" s="158">
        <f t="shared" si="10"/>
        <v>0</v>
      </c>
      <c r="K163" s="159"/>
      <c r="L163" s="35"/>
      <c r="M163" s="160" t="s">
        <v>1</v>
      </c>
      <c r="N163" s="161" t="s">
        <v>37</v>
      </c>
      <c r="O163" s="60"/>
      <c r="P163" s="162">
        <f t="shared" si="11"/>
        <v>0</v>
      </c>
      <c r="Q163" s="162">
        <v>0</v>
      </c>
      <c r="R163" s="162">
        <f t="shared" si="12"/>
        <v>0</v>
      </c>
      <c r="S163" s="162">
        <v>0</v>
      </c>
      <c r="T163" s="163">
        <f t="shared" si="13"/>
        <v>0</v>
      </c>
      <c r="U163" s="34"/>
      <c r="V163" s="34"/>
      <c r="W163" s="34"/>
      <c r="X163" s="34"/>
      <c r="Y163" s="34"/>
      <c r="Z163" s="34"/>
      <c r="AA163" s="34"/>
      <c r="AB163" s="34"/>
      <c r="AC163" s="34"/>
      <c r="AD163" s="34"/>
      <c r="AE163" s="34"/>
      <c r="AR163" s="164" t="s">
        <v>425</v>
      </c>
      <c r="AT163" s="164" t="s">
        <v>155</v>
      </c>
      <c r="AU163" s="164" t="s">
        <v>80</v>
      </c>
      <c r="AY163" s="19" t="s">
        <v>152</v>
      </c>
      <c r="BE163" s="165">
        <f t="shared" si="14"/>
        <v>0</v>
      </c>
      <c r="BF163" s="165">
        <f t="shared" si="15"/>
        <v>0</v>
      </c>
      <c r="BG163" s="165">
        <f t="shared" si="16"/>
        <v>0</v>
      </c>
      <c r="BH163" s="165">
        <f t="shared" si="17"/>
        <v>0</v>
      </c>
      <c r="BI163" s="165">
        <f t="shared" si="18"/>
        <v>0</v>
      </c>
      <c r="BJ163" s="19" t="s">
        <v>80</v>
      </c>
      <c r="BK163" s="165">
        <f t="shared" si="19"/>
        <v>0</v>
      </c>
      <c r="BL163" s="19" t="s">
        <v>425</v>
      </c>
      <c r="BM163" s="164" t="s">
        <v>1417</v>
      </c>
    </row>
    <row r="164" spans="1:65" s="2" customFormat="1" ht="55.5" customHeight="1">
      <c r="A164" s="34"/>
      <c r="B164" s="151"/>
      <c r="C164" s="152" t="s">
        <v>232</v>
      </c>
      <c r="D164" s="152" t="s">
        <v>155</v>
      </c>
      <c r="E164" s="153" t="s">
        <v>427</v>
      </c>
      <c r="F164" s="154" t="s">
        <v>428</v>
      </c>
      <c r="G164" s="155" t="s">
        <v>424</v>
      </c>
      <c r="H164" s="156">
        <v>40.963999999999999</v>
      </c>
      <c r="I164" s="157"/>
      <c r="J164" s="158">
        <f t="shared" si="10"/>
        <v>0</v>
      </c>
      <c r="K164" s="159"/>
      <c r="L164" s="35"/>
      <c r="M164" s="160" t="s">
        <v>1</v>
      </c>
      <c r="N164" s="161" t="s">
        <v>37</v>
      </c>
      <c r="O164" s="60"/>
      <c r="P164" s="162">
        <f t="shared" si="11"/>
        <v>0</v>
      </c>
      <c r="Q164" s="162">
        <v>0</v>
      </c>
      <c r="R164" s="162">
        <f t="shared" si="12"/>
        <v>0</v>
      </c>
      <c r="S164" s="162">
        <v>0</v>
      </c>
      <c r="T164" s="163">
        <f t="shared" si="13"/>
        <v>0</v>
      </c>
      <c r="U164" s="34"/>
      <c r="V164" s="34"/>
      <c r="W164" s="34"/>
      <c r="X164" s="34"/>
      <c r="Y164" s="34"/>
      <c r="Z164" s="34"/>
      <c r="AA164" s="34"/>
      <c r="AB164" s="34"/>
      <c r="AC164" s="34"/>
      <c r="AD164" s="34"/>
      <c r="AE164" s="34"/>
      <c r="AR164" s="164" t="s">
        <v>159</v>
      </c>
      <c r="AT164" s="164" t="s">
        <v>155</v>
      </c>
      <c r="AU164" s="164" t="s">
        <v>80</v>
      </c>
      <c r="AY164" s="19" t="s">
        <v>152</v>
      </c>
      <c r="BE164" s="165">
        <f t="shared" si="14"/>
        <v>0</v>
      </c>
      <c r="BF164" s="165">
        <f t="shared" si="15"/>
        <v>0</v>
      </c>
      <c r="BG164" s="165">
        <f t="shared" si="16"/>
        <v>0</v>
      </c>
      <c r="BH164" s="165">
        <f t="shared" si="17"/>
        <v>0</v>
      </c>
      <c r="BI164" s="165">
        <f t="shared" si="18"/>
        <v>0</v>
      </c>
      <c r="BJ164" s="19" t="s">
        <v>80</v>
      </c>
      <c r="BK164" s="165">
        <f t="shared" si="19"/>
        <v>0</v>
      </c>
      <c r="BL164" s="19" t="s">
        <v>159</v>
      </c>
      <c r="BM164" s="164" t="s">
        <v>236</v>
      </c>
    </row>
    <row r="165" spans="1:65" s="2" customFormat="1" ht="49.15" customHeight="1">
      <c r="A165" s="34"/>
      <c r="B165" s="151"/>
      <c r="C165" s="152" t="s">
        <v>312</v>
      </c>
      <c r="D165" s="152" t="s">
        <v>155</v>
      </c>
      <c r="E165" s="153" t="s">
        <v>431</v>
      </c>
      <c r="F165" s="154" t="s">
        <v>432</v>
      </c>
      <c r="G165" s="155" t="s">
        <v>424</v>
      </c>
      <c r="H165" s="156">
        <v>40.963999999999999</v>
      </c>
      <c r="I165" s="157"/>
      <c r="J165" s="158">
        <f t="shared" si="10"/>
        <v>0</v>
      </c>
      <c r="K165" s="159"/>
      <c r="L165" s="35"/>
      <c r="M165" s="177" t="s">
        <v>1</v>
      </c>
      <c r="N165" s="178" t="s">
        <v>37</v>
      </c>
      <c r="O165" s="179"/>
      <c r="P165" s="180">
        <f t="shared" si="11"/>
        <v>0</v>
      </c>
      <c r="Q165" s="180">
        <v>0</v>
      </c>
      <c r="R165" s="180">
        <f t="shared" si="12"/>
        <v>0</v>
      </c>
      <c r="S165" s="180">
        <v>0</v>
      </c>
      <c r="T165" s="181">
        <f t="shared" si="13"/>
        <v>0</v>
      </c>
      <c r="U165" s="34"/>
      <c r="V165" s="34"/>
      <c r="W165" s="34"/>
      <c r="X165" s="34"/>
      <c r="Y165" s="34"/>
      <c r="Z165" s="34"/>
      <c r="AA165" s="34"/>
      <c r="AB165" s="34"/>
      <c r="AC165" s="34"/>
      <c r="AD165" s="34"/>
      <c r="AE165" s="34"/>
      <c r="AR165" s="164" t="s">
        <v>159</v>
      </c>
      <c r="AT165" s="164" t="s">
        <v>155</v>
      </c>
      <c r="AU165" s="164" t="s">
        <v>80</v>
      </c>
      <c r="AY165" s="19" t="s">
        <v>152</v>
      </c>
      <c r="BE165" s="165">
        <f t="shared" si="14"/>
        <v>0</v>
      </c>
      <c r="BF165" s="165">
        <f t="shared" si="15"/>
        <v>0</v>
      </c>
      <c r="BG165" s="165">
        <f t="shared" si="16"/>
        <v>0</v>
      </c>
      <c r="BH165" s="165">
        <f t="shared" si="17"/>
        <v>0</v>
      </c>
      <c r="BI165" s="165">
        <f t="shared" si="18"/>
        <v>0</v>
      </c>
      <c r="BJ165" s="19" t="s">
        <v>80</v>
      </c>
      <c r="BK165" s="165">
        <f t="shared" si="19"/>
        <v>0</v>
      </c>
      <c r="BL165" s="19" t="s">
        <v>159</v>
      </c>
      <c r="BM165" s="164" t="s">
        <v>202</v>
      </c>
    </row>
    <row r="166" spans="1:65" s="2" customFormat="1" ht="6.95" customHeight="1">
      <c r="A166" s="34"/>
      <c r="B166" s="49"/>
      <c r="C166" s="50"/>
      <c r="D166" s="50"/>
      <c r="E166" s="50"/>
      <c r="F166" s="50"/>
      <c r="G166" s="50"/>
      <c r="H166" s="50"/>
      <c r="I166" s="50"/>
      <c r="J166" s="50"/>
      <c r="K166" s="50"/>
      <c r="L166" s="35"/>
      <c r="M166" s="34"/>
      <c r="O166" s="34"/>
      <c r="P166" s="34"/>
      <c r="Q166" s="34"/>
      <c r="R166" s="34"/>
      <c r="S166" s="34"/>
      <c r="T166" s="34"/>
      <c r="U166" s="34"/>
      <c r="V166" s="34"/>
      <c r="W166" s="34"/>
      <c r="X166" s="34"/>
      <c r="Y166" s="34"/>
      <c r="Z166" s="34"/>
      <c r="AA166" s="34"/>
      <c r="AB166" s="34"/>
      <c r="AC166" s="34"/>
      <c r="AD166" s="34"/>
      <c r="AE166" s="34"/>
    </row>
  </sheetData>
  <autoFilter ref="C118:K165" xr:uid="{00000000-0009-0000-0000-000007000000}"/>
  <mergeCells count="9">
    <mergeCell ref="E87:H87"/>
    <mergeCell ref="E109:H109"/>
    <mergeCell ref="E111:H111"/>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2:BM387"/>
  <sheetViews>
    <sheetView showGridLines="0" workbookViewId="0"/>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4" style="1" customWidth="1"/>
    <col min="9" max="9" width="15.83203125" style="1" customWidth="1"/>
    <col min="10" max="10" width="22.33203125" style="1" customWidth="1"/>
    <col min="11" max="11" width="22.33203125" style="1" hidden="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56" s="1" customFormat="1" ht="36.950000000000003" customHeight="1">
      <c r="L2" s="255" t="s">
        <v>5</v>
      </c>
      <c r="M2" s="256"/>
      <c r="N2" s="256"/>
      <c r="O2" s="256"/>
      <c r="P2" s="256"/>
      <c r="Q2" s="256"/>
      <c r="R2" s="256"/>
      <c r="S2" s="256"/>
      <c r="T2" s="256"/>
      <c r="U2" s="256"/>
      <c r="V2" s="256"/>
      <c r="AT2" s="19" t="s">
        <v>107</v>
      </c>
      <c r="AZ2" s="218" t="s">
        <v>1418</v>
      </c>
      <c r="BA2" s="218" t="s">
        <v>1419</v>
      </c>
      <c r="BB2" s="218" t="s">
        <v>176</v>
      </c>
      <c r="BC2" s="218" t="s">
        <v>1420</v>
      </c>
      <c r="BD2" s="218" t="s">
        <v>82</v>
      </c>
    </row>
    <row r="3" spans="1:56" s="1" customFormat="1" ht="6.95" customHeight="1">
      <c r="B3" s="20"/>
      <c r="C3" s="21"/>
      <c r="D3" s="21"/>
      <c r="E3" s="21"/>
      <c r="F3" s="21"/>
      <c r="G3" s="21"/>
      <c r="H3" s="21"/>
      <c r="I3" s="21"/>
      <c r="J3" s="21"/>
      <c r="K3" s="21"/>
      <c r="L3" s="22"/>
      <c r="AT3" s="19" t="s">
        <v>82</v>
      </c>
      <c r="AZ3" s="218" t="s">
        <v>1421</v>
      </c>
      <c r="BA3" s="218" t="s">
        <v>1422</v>
      </c>
      <c r="BB3" s="218" t="s">
        <v>176</v>
      </c>
      <c r="BC3" s="218" t="s">
        <v>1423</v>
      </c>
      <c r="BD3" s="218" t="s">
        <v>82</v>
      </c>
    </row>
    <row r="4" spans="1:56" s="1" customFormat="1" ht="24.95" customHeight="1">
      <c r="B4" s="22"/>
      <c r="D4" s="23" t="s">
        <v>126</v>
      </c>
      <c r="L4" s="22"/>
      <c r="M4" s="100" t="s">
        <v>10</v>
      </c>
      <c r="AT4" s="19" t="s">
        <v>3</v>
      </c>
      <c r="AZ4" s="218" t="s">
        <v>1424</v>
      </c>
      <c r="BA4" s="218" t="s">
        <v>1425</v>
      </c>
      <c r="BB4" s="218" t="s">
        <v>176</v>
      </c>
      <c r="BC4" s="218" t="s">
        <v>283</v>
      </c>
      <c r="BD4" s="218" t="s">
        <v>82</v>
      </c>
    </row>
    <row r="5" spans="1:56" s="1" customFormat="1" ht="6.95" customHeight="1">
      <c r="B5" s="22"/>
      <c r="L5" s="22"/>
      <c r="AZ5" s="218" t="s">
        <v>1426</v>
      </c>
      <c r="BA5" s="218" t="s">
        <v>1427</v>
      </c>
      <c r="BB5" s="218" t="s">
        <v>176</v>
      </c>
      <c r="BC5" s="218" t="s">
        <v>1428</v>
      </c>
      <c r="BD5" s="218" t="s">
        <v>82</v>
      </c>
    </row>
    <row r="6" spans="1:56" s="1" customFormat="1" ht="12" customHeight="1">
      <c r="B6" s="22"/>
      <c r="D6" s="29" t="s">
        <v>16</v>
      </c>
      <c r="L6" s="22"/>
      <c r="AZ6" s="218" t="s">
        <v>1429</v>
      </c>
      <c r="BA6" s="218" t="s">
        <v>1430</v>
      </c>
      <c r="BB6" s="218" t="s">
        <v>176</v>
      </c>
      <c r="BC6" s="218" t="s">
        <v>1431</v>
      </c>
      <c r="BD6" s="218" t="s">
        <v>82</v>
      </c>
    </row>
    <row r="7" spans="1:56" s="1" customFormat="1" ht="16.5" customHeight="1">
      <c r="B7" s="22"/>
      <c r="E7" s="289" t="str">
        <f>'Rekapitulace stavby'!K6</f>
        <v>Oprava kolejí výhybek a nástupišť v žst. Strážnice</v>
      </c>
      <c r="F7" s="290"/>
      <c r="G7" s="290"/>
      <c r="H7" s="290"/>
      <c r="L7" s="22"/>
      <c r="AZ7" s="218" t="s">
        <v>1432</v>
      </c>
      <c r="BA7" s="218" t="s">
        <v>1433</v>
      </c>
      <c r="BB7" s="218" t="s">
        <v>176</v>
      </c>
      <c r="BC7" s="218" t="s">
        <v>1434</v>
      </c>
      <c r="BD7" s="218" t="s">
        <v>82</v>
      </c>
    </row>
    <row r="8" spans="1:56" s="1" customFormat="1" ht="12" customHeight="1">
      <c r="B8" s="22"/>
      <c r="D8" s="29" t="s">
        <v>127</v>
      </c>
      <c r="L8" s="22"/>
      <c r="AZ8" s="218" t="s">
        <v>1435</v>
      </c>
      <c r="BA8" s="218" t="s">
        <v>1436</v>
      </c>
      <c r="BB8" s="218" t="s">
        <v>176</v>
      </c>
      <c r="BC8" s="218" t="s">
        <v>1437</v>
      </c>
      <c r="BD8" s="218" t="s">
        <v>82</v>
      </c>
    </row>
    <row r="9" spans="1:56" s="2" customFormat="1" ht="16.5" customHeight="1">
      <c r="A9" s="34"/>
      <c r="B9" s="35"/>
      <c r="C9" s="34"/>
      <c r="D9" s="34"/>
      <c r="E9" s="289" t="s">
        <v>1438</v>
      </c>
      <c r="F9" s="288"/>
      <c r="G9" s="288"/>
      <c r="H9" s="288"/>
      <c r="I9" s="34"/>
      <c r="J9" s="34"/>
      <c r="K9" s="34"/>
      <c r="L9" s="44"/>
      <c r="S9" s="34"/>
      <c r="T9" s="34"/>
      <c r="U9" s="34"/>
      <c r="V9" s="34"/>
      <c r="W9" s="34"/>
      <c r="X9" s="34"/>
      <c r="Y9" s="34"/>
      <c r="Z9" s="34"/>
      <c r="AA9" s="34"/>
      <c r="AB9" s="34"/>
      <c r="AC9" s="34"/>
      <c r="AD9" s="34"/>
      <c r="AE9" s="34"/>
      <c r="AZ9" s="218" t="s">
        <v>1439</v>
      </c>
      <c r="BA9" s="218" t="s">
        <v>1440</v>
      </c>
      <c r="BB9" s="218" t="s">
        <v>176</v>
      </c>
      <c r="BC9" s="218" t="s">
        <v>1441</v>
      </c>
      <c r="BD9" s="218" t="s">
        <v>82</v>
      </c>
    </row>
    <row r="10" spans="1:56" s="2" customFormat="1" ht="12" customHeight="1">
      <c r="A10" s="34"/>
      <c r="B10" s="35"/>
      <c r="C10" s="34"/>
      <c r="D10" s="29" t="s">
        <v>1442</v>
      </c>
      <c r="E10" s="34"/>
      <c r="F10" s="34"/>
      <c r="G10" s="34"/>
      <c r="H10" s="34"/>
      <c r="I10" s="34"/>
      <c r="J10" s="34"/>
      <c r="K10" s="34"/>
      <c r="L10" s="44"/>
      <c r="S10" s="34"/>
      <c r="T10" s="34"/>
      <c r="U10" s="34"/>
      <c r="V10" s="34"/>
      <c r="W10" s="34"/>
      <c r="X10" s="34"/>
      <c r="Y10" s="34"/>
      <c r="Z10" s="34"/>
      <c r="AA10" s="34"/>
      <c r="AB10" s="34"/>
      <c r="AC10" s="34"/>
      <c r="AD10" s="34"/>
      <c r="AE10" s="34"/>
      <c r="AZ10" s="218" t="s">
        <v>1443</v>
      </c>
      <c r="BA10" s="218" t="s">
        <v>1444</v>
      </c>
      <c r="BB10" s="218" t="s">
        <v>176</v>
      </c>
      <c r="BC10" s="218" t="s">
        <v>1445</v>
      </c>
      <c r="BD10" s="218" t="s">
        <v>82</v>
      </c>
    </row>
    <row r="11" spans="1:56" s="2" customFormat="1" ht="16.5" customHeight="1">
      <c r="A11" s="34"/>
      <c r="B11" s="35"/>
      <c r="C11" s="34"/>
      <c r="D11" s="34"/>
      <c r="E11" s="285" t="s">
        <v>1446</v>
      </c>
      <c r="F11" s="288"/>
      <c r="G11" s="288"/>
      <c r="H11" s="288"/>
      <c r="I11" s="34"/>
      <c r="J11" s="34"/>
      <c r="K11" s="34"/>
      <c r="L11" s="44"/>
      <c r="S11" s="34"/>
      <c r="T11" s="34"/>
      <c r="U11" s="34"/>
      <c r="V11" s="34"/>
      <c r="W11" s="34"/>
      <c r="X11" s="34"/>
      <c r="Y11" s="34"/>
      <c r="Z11" s="34"/>
      <c r="AA11" s="34"/>
      <c r="AB11" s="34"/>
      <c r="AC11" s="34"/>
      <c r="AD11" s="34"/>
      <c r="AE11" s="34"/>
      <c r="AZ11" s="218" t="s">
        <v>1447</v>
      </c>
      <c r="BA11" s="218" t="s">
        <v>1448</v>
      </c>
      <c r="BB11" s="218" t="s">
        <v>176</v>
      </c>
      <c r="BC11" s="218" t="s">
        <v>8</v>
      </c>
      <c r="BD11" s="218" t="s">
        <v>82</v>
      </c>
    </row>
    <row r="12" spans="1:56" s="2" customFormat="1">
      <c r="A12" s="34"/>
      <c r="B12" s="35"/>
      <c r="C12" s="34"/>
      <c r="D12" s="34"/>
      <c r="E12" s="34"/>
      <c r="F12" s="34"/>
      <c r="G12" s="34"/>
      <c r="H12" s="34"/>
      <c r="I12" s="34"/>
      <c r="J12" s="34"/>
      <c r="K12" s="34"/>
      <c r="L12" s="44"/>
      <c r="S12" s="34"/>
      <c r="T12" s="34"/>
      <c r="U12" s="34"/>
      <c r="V12" s="34"/>
      <c r="W12" s="34"/>
      <c r="X12" s="34"/>
      <c r="Y12" s="34"/>
      <c r="Z12" s="34"/>
      <c r="AA12" s="34"/>
      <c r="AB12" s="34"/>
      <c r="AC12" s="34"/>
      <c r="AD12" s="34"/>
      <c r="AE12" s="34"/>
      <c r="AZ12" s="218" t="s">
        <v>1449</v>
      </c>
      <c r="BA12" s="218" t="s">
        <v>1450</v>
      </c>
      <c r="BB12" s="218" t="s">
        <v>176</v>
      </c>
      <c r="BC12" s="218" t="s">
        <v>1451</v>
      </c>
      <c r="BD12" s="218" t="s">
        <v>82</v>
      </c>
    </row>
    <row r="13" spans="1:56" s="2" customFormat="1" ht="12" customHeight="1">
      <c r="A13" s="34"/>
      <c r="B13" s="35"/>
      <c r="C13" s="34"/>
      <c r="D13" s="29" t="s">
        <v>18</v>
      </c>
      <c r="E13" s="34"/>
      <c r="F13" s="27" t="s">
        <v>1</v>
      </c>
      <c r="G13" s="34"/>
      <c r="H13" s="34"/>
      <c r="I13" s="29" t="s">
        <v>19</v>
      </c>
      <c r="J13" s="27" t="s">
        <v>1</v>
      </c>
      <c r="K13" s="34"/>
      <c r="L13" s="44"/>
      <c r="S13" s="34"/>
      <c r="T13" s="34"/>
      <c r="U13" s="34"/>
      <c r="V13" s="34"/>
      <c r="W13" s="34"/>
      <c r="X13" s="34"/>
      <c r="Y13" s="34"/>
      <c r="Z13" s="34"/>
      <c r="AA13" s="34"/>
      <c r="AB13" s="34"/>
      <c r="AC13" s="34"/>
      <c r="AD13" s="34"/>
      <c r="AE13" s="34"/>
    </row>
    <row r="14" spans="1:56" s="2" customFormat="1" ht="12" customHeight="1">
      <c r="A14" s="34"/>
      <c r="B14" s="35"/>
      <c r="C14" s="34"/>
      <c r="D14" s="29" t="s">
        <v>20</v>
      </c>
      <c r="E14" s="34"/>
      <c r="F14" s="27" t="s">
        <v>21</v>
      </c>
      <c r="G14" s="34"/>
      <c r="H14" s="34"/>
      <c r="I14" s="29" t="s">
        <v>22</v>
      </c>
      <c r="J14" s="57">
        <f>'Rekapitulace stavby'!AN8</f>
        <v>45072</v>
      </c>
      <c r="K14" s="34"/>
      <c r="L14" s="44"/>
      <c r="S14" s="34"/>
      <c r="T14" s="34"/>
      <c r="U14" s="34"/>
      <c r="V14" s="34"/>
      <c r="W14" s="34"/>
      <c r="X14" s="34"/>
      <c r="Y14" s="34"/>
      <c r="Z14" s="34"/>
      <c r="AA14" s="34"/>
      <c r="AB14" s="34"/>
      <c r="AC14" s="34"/>
      <c r="AD14" s="34"/>
      <c r="AE14" s="34"/>
    </row>
    <row r="15" spans="1:56" s="2" customFormat="1" ht="10.9" customHeight="1">
      <c r="A15" s="34"/>
      <c r="B15" s="35"/>
      <c r="C15" s="34"/>
      <c r="D15" s="34"/>
      <c r="E15" s="34"/>
      <c r="F15" s="34"/>
      <c r="G15" s="34"/>
      <c r="H15" s="34"/>
      <c r="I15" s="34"/>
      <c r="J15" s="34"/>
      <c r="K15" s="34"/>
      <c r="L15" s="44"/>
      <c r="S15" s="34"/>
      <c r="T15" s="34"/>
      <c r="U15" s="34"/>
      <c r="V15" s="34"/>
      <c r="W15" s="34"/>
      <c r="X15" s="34"/>
      <c r="Y15" s="34"/>
      <c r="Z15" s="34"/>
      <c r="AA15" s="34"/>
      <c r="AB15" s="34"/>
      <c r="AC15" s="34"/>
      <c r="AD15" s="34"/>
      <c r="AE15" s="34"/>
    </row>
    <row r="16" spans="1:56" s="2" customFormat="1" ht="12" customHeight="1">
      <c r="A16" s="34"/>
      <c r="B16" s="35"/>
      <c r="C16" s="34"/>
      <c r="D16" s="29" t="s">
        <v>23</v>
      </c>
      <c r="E16" s="34"/>
      <c r="F16" s="34"/>
      <c r="G16" s="34"/>
      <c r="H16" s="34"/>
      <c r="I16" s="29" t="s">
        <v>24</v>
      </c>
      <c r="J16" s="27" t="str">
        <f>IF('Rekapitulace stavby'!AN10="","",'Rekapitulace stavby'!AN10)</f>
        <v/>
      </c>
      <c r="K16" s="34"/>
      <c r="L16" s="44"/>
      <c r="S16" s="34"/>
      <c r="T16" s="34"/>
      <c r="U16" s="34"/>
      <c r="V16" s="34"/>
      <c r="W16" s="34"/>
      <c r="X16" s="34"/>
      <c r="Y16" s="34"/>
      <c r="Z16" s="34"/>
      <c r="AA16" s="34"/>
      <c r="AB16" s="34"/>
      <c r="AC16" s="34"/>
      <c r="AD16" s="34"/>
      <c r="AE16" s="34"/>
    </row>
    <row r="17" spans="1:31" s="2" customFormat="1" ht="18" customHeight="1">
      <c r="A17" s="34"/>
      <c r="B17" s="35"/>
      <c r="C17" s="34"/>
      <c r="D17" s="34"/>
      <c r="E17" s="27" t="str">
        <f>IF('Rekapitulace stavby'!E11="","",'Rekapitulace stavby'!E11)</f>
        <v xml:space="preserve"> </v>
      </c>
      <c r="F17" s="34"/>
      <c r="G17" s="34"/>
      <c r="H17" s="34"/>
      <c r="I17" s="29" t="s">
        <v>25</v>
      </c>
      <c r="J17" s="27" t="str">
        <f>IF('Rekapitulace stavby'!AN11="","",'Rekapitulace stavby'!AN11)</f>
        <v/>
      </c>
      <c r="K17" s="34"/>
      <c r="L17" s="44"/>
      <c r="S17" s="34"/>
      <c r="T17" s="34"/>
      <c r="U17" s="34"/>
      <c r="V17" s="34"/>
      <c r="W17" s="34"/>
      <c r="X17" s="34"/>
      <c r="Y17" s="34"/>
      <c r="Z17" s="34"/>
      <c r="AA17" s="34"/>
      <c r="AB17" s="34"/>
      <c r="AC17" s="34"/>
      <c r="AD17" s="34"/>
      <c r="AE17" s="34"/>
    </row>
    <row r="18" spans="1:31" s="2" customFormat="1" ht="6.95" customHeight="1">
      <c r="A18" s="34"/>
      <c r="B18" s="35"/>
      <c r="C18" s="34"/>
      <c r="D18" s="34"/>
      <c r="E18" s="34"/>
      <c r="F18" s="34"/>
      <c r="G18" s="34"/>
      <c r="H18" s="34"/>
      <c r="I18" s="34"/>
      <c r="J18" s="34"/>
      <c r="K18" s="34"/>
      <c r="L18" s="44"/>
      <c r="S18" s="34"/>
      <c r="T18" s="34"/>
      <c r="U18" s="34"/>
      <c r="V18" s="34"/>
      <c r="W18" s="34"/>
      <c r="X18" s="34"/>
      <c r="Y18" s="34"/>
      <c r="Z18" s="34"/>
      <c r="AA18" s="34"/>
      <c r="AB18" s="34"/>
      <c r="AC18" s="34"/>
      <c r="AD18" s="34"/>
      <c r="AE18" s="34"/>
    </row>
    <row r="19" spans="1:31" s="2" customFormat="1" ht="12" customHeight="1">
      <c r="A19" s="34"/>
      <c r="B19" s="35"/>
      <c r="C19" s="34"/>
      <c r="D19" s="29" t="s">
        <v>26</v>
      </c>
      <c r="E19" s="34"/>
      <c r="F19" s="34"/>
      <c r="G19" s="34"/>
      <c r="H19" s="34"/>
      <c r="I19" s="29" t="s">
        <v>24</v>
      </c>
      <c r="J19" s="30" t="str">
        <f>'Rekapitulace stavby'!AN13</f>
        <v>Vyplň údaj</v>
      </c>
      <c r="K19" s="34"/>
      <c r="L19" s="44"/>
      <c r="S19" s="34"/>
      <c r="T19" s="34"/>
      <c r="U19" s="34"/>
      <c r="V19" s="34"/>
      <c r="W19" s="34"/>
      <c r="X19" s="34"/>
      <c r="Y19" s="34"/>
      <c r="Z19" s="34"/>
      <c r="AA19" s="34"/>
      <c r="AB19" s="34"/>
      <c r="AC19" s="34"/>
      <c r="AD19" s="34"/>
      <c r="AE19" s="34"/>
    </row>
    <row r="20" spans="1:31" s="2" customFormat="1" ht="18" customHeight="1">
      <c r="A20" s="34"/>
      <c r="B20" s="35"/>
      <c r="C20" s="34"/>
      <c r="D20" s="34"/>
      <c r="E20" s="291" t="str">
        <f>'Rekapitulace stavby'!E14</f>
        <v>Vyplň údaj</v>
      </c>
      <c r="F20" s="277"/>
      <c r="G20" s="277"/>
      <c r="H20" s="277"/>
      <c r="I20" s="29" t="s">
        <v>25</v>
      </c>
      <c r="J20" s="30" t="str">
        <f>'Rekapitulace stavby'!AN14</f>
        <v>Vyplň údaj</v>
      </c>
      <c r="K20" s="34"/>
      <c r="L20" s="44"/>
      <c r="S20" s="34"/>
      <c r="T20" s="34"/>
      <c r="U20" s="34"/>
      <c r="V20" s="34"/>
      <c r="W20" s="34"/>
      <c r="X20" s="34"/>
      <c r="Y20" s="34"/>
      <c r="Z20" s="34"/>
      <c r="AA20" s="34"/>
      <c r="AB20" s="34"/>
      <c r="AC20" s="34"/>
      <c r="AD20" s="34"/>
      <c r="AE20" s="34"/>
    </row>
    <row r="21" spans="1:31" s="2" customFormat="1" ht="6.95" customHeight="1">
      <c r="A21" s="34"/>
      <c r="B21" s="35"/>
      <c r="C21" s="34"/>
      <c r="D21" s="34"/>
      <c r="E21" s="34"/>
      <c r="F21" s="34"/>
      <c r="G21" s="34"/>
      <c r="H21" s="34"/>
      <c r="I21" s="34"/>
      <c r="J21" s="34"/>
      <c r="K21" s="34"/>
      <c r="L21" s="44"/>
      <c r="S21" s="34"/>
      <c r="T21" s="34"/>
      <c r="U21" s="34"/>
      <c r="V21" s="34"/>
      <c r="W21" s="34"/>
      <c r="X21" s="34"/>
      <c r="Y21" s="34"/>
      <c r="Z21" s="34"/>
      <c r="AA21" s="34"/>
      <c r="AB21" s="34"/>
      <c r="AC21" s="34"/>
      <c r="AD21" s="34"/>
      <c r="AE21" s="34"/>
    </row>
    <row r="22" spans="1:31" s="2" customFormat="1" ht="12" customHeight="1">
      <c r="A22" s="34"/>
      <c r="B22" s="35"/>
      <c r="C22" s="34"/>
      <c r="D22" s="29" t="s">
        <v>28</v>
      </c>
      <c r="E22" s="34"/>
      <c r="F22" s="34"/>
      <c r="G22" s="34"/>
      <c r="H22" s="34"/>
      <c r="I22" s="29" t="s">
        <v>24</v>
      </c>
      <c r="J22" s="27" t="str">
        <f>IF('Rekapitulace stavby'!AN16="","",'Rekapitulace stavby'!AN16)</f>
        <v/>
      </c>
      <c r="K22" s="34"/>
      <c r="L22" s="44"/>
      <c r="S22" s="34"/>
      <c r="T22" s="34"/>
      <c r="U22" s="34"/>
      <c r="V22" s="34"/>
      <c r="W22" s="34"/>
      <c r="X22" s="34"/>
      <c r="Y22" s="34"/>
      <c r="Z22" s="34"/>
      <c r="AA22" s="34"/>
      <c r="AB22" s="34"/>
      <c r="AC22" s="34"/>
      <c r="AD22" s="34"/>
      <c r="AE22" s="34"/>
    </row>
    <row r="23" spans="1:31" s="2" customFormat="1" ht="18" customHeight="1">
      <c r="A23" s="34"/>
      <c r="B23" s="35"/>
      <c r="C23" s="34"/>
      <c r="D23" s="34"/>
      <c r="E23" s="27" t="str">
        <f>IF('Rekapitulace stavby'!E17="","",'Rekapitulace stavby'!E17)</f>
        <v xml:space="preserve"> </v>
      </c>
      <c r="F23" s="34"/>
      <c r="G23" s="34"/>
      <c r="H23" s="34"/>
      <c r="I23" s="29" t="s">
        <v>25</v>
      </c>
      <c r="J23" s="27" t="str">
        <f>IF('Rekapitulace stavby'!AN17="","",'Rekapitulace stavby'!AN17)</f>
        <v/>
      </c>
      <c r="K23" s="34"/>
      <c r="L23" s="44"/>
      <c r="S23" s="34"/>
      <c r="T23" s="34"/>
      <c r="U23" s="34"/>
      <c r="V23" s="34"/>
      <c r="W23" s="34"/>
      <c r="X23" s="34"/>
      <c r="Y23" s="34"/>
      <c r="Z23" s="34"/>
      <c r="AA23" s="34"/>
      <c r="AB23" s="34"/>
      <c r="AC23" s="34"/>
      <c r="AD23" s="34"/>
      <c r="AE23" s="34"/>
    </row>
    <row r="24" spans="1:31" s="2" customFormat="1" ht="6.95" customHeight="1">
      <c r="A24" s="34"/>
      <c r="B24" s="35"/>
      <c r="C24" s="34"/>
      <c r="D24" s="34"/>
      <c r="E24" s="34"/>
      <c r="F24" s="34"/>
      <c r="G24" s="34"/>
      <c r="H24" s="34"/>
      <c r="I24" s="34"/>
      <c r="J24" s="34"/>
      <c r="K24" s="34"/>
      <c r="L24" s="44"/>
      <c r="S24" s="34"/>
      <c r="T24" s="34"/>
      <c r="U24" s="34"/>
      <c r="V24" s="34"/>
      <c r="W24" s="34"/>
      <c r="X24" s="34"/>
      <c r="Y24" s="34"/>
      <c r="Z24" s="34"/>
      <c r="AA24" s="34"/>
      <c r="AB24" s="34"/>
      <c r="AC24" s="34"/>
      <c r="AD24" s="34"/>
      <c r="AE24" s="34"/>
    </row>
    <row r="25" spans="1:31" s="2" customFormat="1" ht="12" customHeight="1">
      <c r="A25" s="34"/>
      <c r="B25" s="35"/>
      <c r="C25" s="34"/>
      <c r="D25" s="29" t="s">
        <v>30</v>
      </c>
      <c r="E25" s="34"/>
      <c r="F25" s="34"/>
      <c r="G25" s="34"/>
      <c r="H25" s="34"/>
      <c r="I25" s="29" t="s">
        <v>24</v>
      </c>
      <c r="J25" s="27" t="str">
        <f>IF('Rekapitulace stavby'!AN19="","",'Rekapitulace stavby'!AN19)</f>
        <v/>
      </c>
      <c r="K25" s="34"/>
      <c r="L25" s="44"/>
      <c r="S25" s="34"/>
      <c r="T25" s="34"/>
      <c r="U25" s="34"/>
      <c r="V25" s="34"/>
      <c r="W25" s="34"/>
      <c r="X25" s="34"/>
      <c r="Y25" s="34"/>
      <c r="Z25" s="34"/>
      <c r="AA25" s="34"/>
      <c r="AB25" s="34"/>
      <c r="AC25" s="34"/>
      <c r="AD25" s="34"/>
      <c r="AE25" s="34"/>
    </row>
    <row r="26" spans="1:31" s="2" customFormat="1" ht="18" customHeight="1">
      <c r="A26" s="34"/>
      <c r="B26" s="35"/>
      <c r="C26" s="34"/>
      <c r="D26" s="34"/>
      <c r="E26" s="27" t="str">
        <f>IF('Rekapitulace stavby'!E20="","",'Rekapitulace stavby'!E20)</f>
        <v xml:space="preserve"> </v>
      </c>
      <c r="F26" s="34"/>
      <c r="G26" s="34"/>
      <c r="H26" s="34"/>
      <c r="I26" s="29" t="s">
        <v>25</v>
      </c>
      <c r="J26" s="27" t="str">
        <f>IF('Rekapitulace stavby'!AN20="","",'Rekapitulace stavby'!AN20)</f>
        <v/>
      </c>
      <c r="K26" s="34"/>
      <c r="L26" s="44"/>
      <c r="S26" s="34"/>
      <c r="T26" s="34"/>
      <c r="U26" s="34"/>
      <c r="V26" s="34"/>
      <c r="W26" s="34"/>
      <c r="X26" s="34"/>
      <c r="Y26" s="34"/>
      <c r="Z26" s="34"/>
      <c r="AA26" s="34"/>
      <c r="AB26" s="34"/>
      <c r="AC26" s="34"/>
      <c r="AD26" s="34"/>
      <c r="AE26" s="34"/>
    </row>
    <row r="27" spans="1:31" s="2" customFormat="1" ht="6.95" customHeight="1">
      <c r="A27" s="34"/>
      <c r="B27" s="35"/>
      <c r="C27" s="34"/>
      <c r="D27" s="34"/>
      <c r="E27" s="34"/>
      <c r="F27" s="34"/>
      <c r="G27" s="34"/>
      <c r="H27" s="34"/>
      <c r="I27" s="34"/>
      <c r="J27" s="34"/>
      <c r="K27" s="34"/>
      <c r="L27" s="44"/>
      <c r="S27" s="34"/>
      <c r="T27" s="34"/>
      <c r="U27" s="34"/>
      <c r="V27" s="34"/>
      <c r="W27" s="34"/>
      <c r="X27" s="34"/>
      <c r="Y27" s="34"/>
      <c r="Z27" s="34"/>
      <c r="AA27" s="34"/>
      <c r="AB27" s="34"/>
      <c r="AC27" s="34"/>
      <c r="AD27" s="34"/>
      <c r="AE27" s="34"/>
    </row>
    <row r="28" spans="1:31" s="2" customFormat="1" ht="12" customHeight="1">
      <c r="A28" s="34"/>
      <c r="B28" s="35"/>
      <c r="C28" s="34"/>
      <c r="D28" s="29" t="s">
        <v>31</v>
      </c>
      <c r="E28" s="34"/>
      <c r="F28" s="34"/>
      <c r="G28" s="34"/>
      <c r="H28" s="34"/>
      <c r="I28" s="34"/>
      <c r="J28" s="34"/>
      <c r="K28" s="34"/>
      <c r="L28" s="44"/>
      <c r="S28" s="34"/>
      <c r="T28" s="34"/>
      <c r="U28" s="34"/>
      <c r="V28" s="34"/>
      <c r="W28" s="34"/>
      <c r="X28" s="34"/>
      <c r="Y28" s="34"/>
      <c r="Z28" s="34"/>
      <c r="AA28" s="34"/>
      <c r="AB28" s="34"/>
      <c r="AC28" s="34"/>
      <c r="AD28" s="34"/>
      <c r="AE28" s="34"/>
    </row>
    <row r="29" spans="1:31" s="8" customFormat="1" ht="16.5" customHeight="1">
      <c r="A29" s="101"/>
      <c r="B29" s="102"/>
      <c r="C29" s="101"/>
      <c r="D29" s="101"/>
      <c r="E29" s="281" t="s">
        <v>1</v>
      </c>
      <c r="F29" s="281"/>
      <c r="G29" s="281"/>
      <c r="H29" s="281"/>
      <c r="I29" s="101"/>
      <c r="J29" s="101"/>
      <c r="K29" s="101"/>
      <c r="L29" s="103"/>
      <c r="S29" s="101"/>
      <c r="T29" s="101"/>
      <c r="U29" s="101"/>
      <c r="V29" s="101"/>
      <c r="W29" s="101"/>
      <c r="X29" s="101"/>
      <c r="Y29" s="101"/>
      <c r="Z29" s="101"/>
      <c r="AA29" s="101"/>
      <c r="AB29" s="101"/>
      <c r="AC29" s="101"/>
      <c r="AD29" s="101"/>
      <c r="AE29" s="101"/>
    </row>
    <row r="30" spans="1:31" s="2" customFormat="1" ht="6.95" customHeight="1">
      <c r="A30" s="34"/>
      <c r="B30" s="35"/>
      <c r="C30" s="34"/>
      <c r="D30" s="34"/>
      <c r="E30" s="34"/>
      <c r="F30" s="34"/>
      <c r="G30" s="34"/>
      <c r="H30" s="34"/>
      <c r="I30" s="34"/>
      <c r="J30" s="34"/>
      <c r="K30" s="34"/>
      <c r="L30" s="44"/>
      <c r="S30" s="34"/>
      <c r="T30" s="34"/>
      <c r="U30" s="34"/>
      <c r="V30" s="34"/>
      <c r="W30" s="34"/>
      <c r="X30" s="34"/>
      <c r="Y30" s="34"/>
      <c r="Z30" s="34"/>
      <c r="AA30" s="34"/>
      <c r="AB30" s="34"/>
      <c r="AC30" s="34"/>
      <c r="AD30" s="34"/>
      <c r="AE30" s="34"/>
    </row>
    <row r="31" spans="1:31" s="2" customFormat="1" ht="6.95" customHeight="1">
      <c r="A31" s="34"/>
      <c r="B31" s="35"/>
      <c r="C31" s="34"/>
      <c r="D31" s="68"/>
      <c r="E31" s="68"/>
      <c r="F31" s="68"/>
      <c r="G31" s="68"/>
      <c r="H31" s="68"/>
      <c r="I31" s="68"/>
      <c r="J31" s="68"/>
      <c r="K31" s="68"/>
      <c r="L31" s="44"/>
      <c r="S31" s="34"/>
      <c r="T31" s="34"/>
      <c r="U31" s="34"/>
      <c r="V31" s="34"/>
      <c r="W31" s="34"/>
      <c r="X31" s="34"/>
      <c r="Y31" s="34"/>
      <c r="Z31" s="34"/>
      <c r="AA31" s="34"/>
      <c r="AB31" s="34"/>
      <c r="AC31" s="34"/>
      <c r="AD31" s="34"/>
      <c r="AE31" s="34"/>
    </row>
    <row r="32" spans="1:31" s="2" customFormat="1" ht="25.35" customHeight="1">
      <c r="A32" s="34"/>
      <c r="B32" s="35"/>
      <c r="C32" s="34"/>
      <c r="D32" s="104" t="s">
        <v>32</v>
      </c>
      <c r="E32" s="34"/>
      <c r="F32" s="34"/>
      <c r="G32" s="34"/>
      <c r="H32" s="34"/>
      <c r="I32" s="34"/>
      <c r="J32" s="73">
        <f>ROUND(J131, 2)</f>
        <v>0</v>
      </c>
      <c r="K32" s="34"/>
      <c r="L32" s="44"/>
      <c r="S32" s="34"/>
      <c r="T32" s="34"/>
      <c r="U32" s="34"/>
      <c r="V32" s="34"/>
      <c r="W32" s="34"/>
      <c r="X32" s="34"/>
      <c r="Y32" s="34"/>
      <c r="Z32" s="34"/>
      <c r="AA32" s="34"/>
      <c r="AB32" s="34"/>
      <c r="AC32" s="34"/>
      <c r="AD32" s="34"/>
      <c r="AE32" s="34"/>
    </row>
    <row r="33" spans="1:31" s="2" customFormat="1" ht="6.95" customHeight="1">
      <c r="A33" s="34"/>
      <c r="B33" s="35"/>
      <c r="C33" s="34"/>
      <c r="D33" s="68"/>
      <c r="E33" s="68"/>
      <c r="F33" s="68"/>
      <c r="G33" s="68"/>
      <c r="H33" s="68"/>
      <c r="I33" s="68"/>
      <c r="J33" s="68"/>
      <c r="K33" s="68"/>
      <c r="L33" s="44"/>
      <c r="S33" s="34"/>
      <c r="T33" s="34"/>
      <c r="U33" s="34"/>
      <c r="V33" s="34"/>
      <c r="W33" s="34"/>
      <c r="X33" s="34"/>
      <c r="Y33" s="34"/>
      <c r="Z33" s="34"/>
      <c r="AA33" s="34"/>
      <c r="AB33" s="34"/>
      <c r="AC33" s="34"/>
      <c r="AD33" s="34"/>
      <c r="AE33" s="34"/>
    </row>
    <row r="34" spans="1:31" s="2" customFormat="1" ht="14.45" customHeight="1">
      <c r="A34" s="34"/>
      <c r="B34" s="35"/>
      <c r="C34" s="34"/>
      <c r="D34" s="34"/>
      <c r="E34" s="34"/>
      <c r="F34" s="38" t="s">
        <v>34</v>
      </c>
      <c r="G34" s="34"/>
      <c r="H34" s="34"/>
      <c r="I34" s="38" t="s">
        <v>33</v>
      </c>
      <c r="J34" s="38" t="s">
        <v>35</v>
      </c>
      <c r="K34" s="34"/>
      <c r="L34" s="44"/>
      <c r="S34" s="34"/>
      <c r="T34" s="34"/>
      <c r="U34" s="34"/>
      <c r="V34" s="34"/>
      <c r="W34" s="34"/>
      <c r="X34" s="34"/>
      <c r="Y34" s="34"/>
      <c r="Z34" s="34"/>
      <c r="AA34" s="34"/>
      <c r="AB34" s="34"/>
      <c r="AC34" s="34"/>
      <c r="AD34" s="34"/>
      <c r="AE34" s="34"/>
    </row>
    <row r="35" spans="1:31" s="2" customFormat="1" ht="14.45" customHeight="1">
      <c r="A35" s="34"/>
      <c r="B35" s="35"/>
      <c r="C35" s="34"/>
      <c r="D35" s="105" t="s">
        <v>36</v>
      </c>
      <c r="E35" s="29" t="s">
        <v>37</v>
      </c>
      <c r="F35" s="106">
        <f>ROUND((SUM(BE131:BE386)),  2)</f>
        <v>0</v>
      </c>
      <c r="G35" s="34"/>
      <c r="H35" s="34"/>
      <c r="I35" s="107">
        <v>0.21</v>
      </c>
      <c r="J35" s="106">
        <f>ROUND(((SUM(BE131:BE386))*I35),  2)</f>
        <v>0</v>
      </c>
      <c r="K35" s="34"/>
      <c r="L35" s="44"/>
      <c r="S35" s="34"/>
      <c r="T35" s="34"/>
      <c r="U35" s="34"/>
      <c r="V35" s="34"/>
      <c r="W35" s="34"/>
      <c r="X35" s="34"/>
      <c r="Y35" s="34"/>
      <c r="Z35" s="34"/>
      <c r="AA35" s="34"/>
      <c r="AB35" s="34"/>
      <c r="AC35" s="34"/>
      <c r="AD35" s="34"/>
      <c r="AE35" s="34"/>
    </row>
    <row r="36" spans="1:31" s="2" customFormat="1" ht="14.45" customHeight="1">
      <c r="A36" s="34"/>
      <c r="B36" s="35"/>
      <c r="C36" s="34"/>
      <c r="D36" s="34"/>
      <c r="E36" s="29" t="s">
        <v>38</v>
      </c>
      <c r="F36" s="106">
        <f>ROUND((SUM(BF131:BF386)),  2)</f>
        <v>0</v>
      </c>
      <c r="G36" s="34"/>
      <c r="H36" s="34"/>
      <c r="I36" s="107">
        <v>0.15</v>
      </c>
      <c r="J36" s="106">
        <f>ROUND(((SUM(BF131:BF386))*I36),  2)</f>
        <v>0</v>
      </c>
      <c r="K36" s="34"/>
      <c r="L36" s="44"/>
      <c r="S36" s="34"/>
      <c r="T36" s="34"/>
      <c r="U36" s="34"/>
      <c r="V36" s="34"/>
      <c r="W36" s="34"/>
      <c r="X36" s="34"/>
      <c r="Y36" s="34"/>
      <c r="Z36" s="34"/>
      <c r="AA36" s="34"/>
      <c r="AB36" s="34"/>
      <c r="AC36" s="34"/>
      <c r="AD36" s="34"/>
      <c r="AE36" s="34"/>
    </row>
    <row r="37" spans="1:31" s="2" customFormat="1" ht="14.45" hidden="1" customHeight="1">
      <c r="A37" s="34"/>
      <c r="B37" s="35"/>
      <c r="C37" s="34"/>
      <c r="D37" s="34"/>
      <c r="E37" s="29" t="s">
        <v>39</v>
      </c>
      <c r="F37" s="106">
        <f>ROUND((SUM(BG131:BG386)),  2)</f>
        <v>0</v>
      </c>
      <c r="G37" s="34"/>
      <c r="H37" s="34"/>
      <c r="I37" s="107">
        <v>0.21</v>
      </c>
      <c r="J37" s="106">
        <f>0</f>
        <v>0</v>
      </c>
      <c r="K37" s="34"/>
      <c r="L37" s="44"/>
      <c r="S37" s="34"/>
      <c r="T37" s="34"/>
      <c r="U37" s="34"/>
      <c r="V37" s="34"/>
      <c r="W37" s="34"/>
      <c r="X37" s="34"/>
      <c r="Y37" s="34"/>
      <c r="Z37" s="34"/>
      <c r="AA37" s="34"/>
      <c r="AB37" s="34"/>
      <c r="AC37" s="34"/>
      <c r="AD37" s="34"/>
      <c r="AE37" s="34"/>
    </row>
    <row r="38" spans="1:31" s="2" customFormat="1" ht="14.45" hidden="1" customHeight="1">
      <c r="A38" s="34"/>
      <c r="B38" s="35"/>
      <c r="C38" s="34"/>
      <c r="D38" s="34"/>
      <c r="E38" s="29" t="s">
        <v>40</v>
      </c>
      <c r="F38" s="106">
        <f>ROUND((SUM(BH131:BH386)),  2)</f>
        <v>0</v>
      </c>
      <c r="G38" s="34"/>
      <c r="H38" s="34"/>
      <c r="I38" s="107">
        <v>0.15</v>
      </c>
      <c r="J38" s="106">
        <f>0</f>
        <v>0</v>
      </c>
      <c r="K38" s="34"/>
      <c r="L38" s="44"/>
      <c r="S38" s="34"/>
      <c r="T38" s="34"/>
      <c r="U38" s="34"/>
      <c r="V38" s="34"/>
      <c r="W38" s="34"/>
      <c r="X38" s="34"/>
      <c r="Y38" s="34"/>
      <c r="Z38" s="34"/>
      <c r="AA38" s="34"/>
      <c r="AB38" s="34"/>
      <c r="AC38" s="34"/>
      <c r="AD38" s="34"/>
      <c r="AE38" s="34"/>
    </row>
    <row r="39" spans="1:31" s="2" customFormat="1" ht="14.45" hidden="1" customHeight="1">
      <c r="A39" s="34"/>
      <c r="B39" s="35"/>
      <c r="C39" s="34"/>
      <c r="D39" s="34"/>
      <c r="E39" s="29" t="s">
        <v>41</v>
      </c>
      <c r="F39" s="106">
        <f>ROUND((SUM(BI131:BI386)),  2)</f>
        <v>0</v>
      </c>
      <c r="G39" s="34"/>
      <c r="H39" s="34"/>
      <c r="I39" s="107">
        <v>0</v>
      </c>
      <c r="J39" s="106">
        <f>0</f>
        <v>0</v>
      </c>
      <c r="K39" s="34"/>
      <c r="L39" s="44"/>
      <c r="S39" s="34"/>
      <c r="T39" s="34"/>
      <c r="U39" s="34"/>
      <c r="V39" s="34"/>
      <c r="W39" s="34"/>
      <c r="X39" s="34"/>
      <c r="Y39" s="34"/>
      <c r="Z39" s="34"/>
      <c r="AA39" s="34"/>
      <c r="AB39" s="34"/>
      <c r="AC39" s="34"/>
      <c r="AD39" s="34"/>
      <c r="AE39" s="34"/>
    </row>
    <row r="40" spans="1:31" s="2" customFormat="1" ht="6.95" customHeight="1">
      <c r="A40" s="34"/>
      <c r="B40" s="35"/>
      <c r="C40" s="34"/>
      <c r="D40" s="34"/>
      <c r="E40" s="34"/>
      <c r="F40" s="34"/>
      <c r="G40" s="34"/>
      <c r="H40" s="34"/>
      <c r="I40" s="34"/>
      <c r="J40" s="34"/>
      <c r="K40" s="34"/>
      <c r="L40" s="44"/>
      <c r="S40" s="34"/>
      <c r="T40" s="34"/>
      <c r="U40" s="34"/>
      <c r="V40" s="34"/>
      <c r="W40" s="34"/>
      <c r="X40" s="34"/>
      <c r="Y40" s="34"/>
      <c r="Z40" s="34"/>
      <c r="AA40" s="34"/>
      <c r="AB40" s="34"/>
      <c r="AC40" s="34"/>
      <c r="AD40" s="34"/>
      <c r="AE40" s="34"/>
    </row>
    <row r="41" spans="1:31" s="2" customFormat="1" ht="25.35" customHeight="1">
      <c r="A41" s="34"/>
      <c r="B41" s="35"/>
      <c r="C41" s="108"/>
      <c r="D41" s="109" t="s">
        <v>42</v>
      </c>
      <c r="E41" s="62"/>
      <c r="F41" s="62"/>
      <c r="G41" s="110" t="s">
        <v>43</v>
      </c>
      <c r="H41" s="111" t="s">
        <v>44</v>
      </c>
      <c r="I41" s="62"/>
      <c r="J41" s="112">
        <f>SUM(J32:J39)</f>
        <v>0</v>
      </c>
      <c r="K41" s="113"/>
      <c r="L41" s="44"/>
      <c r="S41" s="34"/>
      <c r="T41" s="34"/>
      <c r="U41" s="34"/>
      <c r="V41" s="34"/>
      <c r="W41" s="34"/>
      <c r="X41" s="34"/>
      <c r="Y41" s="34"/>
      <c r="Z41" s="34"/>
      <c r="AA41" s="34"/>
      <c r="AB41" s="34"/>
      <c r="AC41" s="34"/>
      <c r="AD41" s="34"/>
      <c r="AE41" s="34"/>
    </row>
    <row r="42" spans="1:31" s="2" customFormat="1" ht="14.45" customHeight="1">
      <c r="A42" s="34"/>
      <c r="B42" s="35"/>
      <c r="C42" s="34"/>
      <c r="D42" s="34"/>
      <c r="E42" s="34"/>
      <c r="F42" s="34"/>
      <c r="G42" s="34"/>
      <c r="H42" s="34"/>
      <c r="I42" s="34"/>
      <c r="J42" s="34"/>
      <c r="K42" s="34"/>
      <c r="L42" s="44"/>
      <c r="S42" s="34"/>
      <c r="T42" s="34"/>
      <c r="U42" s="34"/>
      <c r="V42" s="34"/>
      <c r="W42" s="34"/>
      <c r="X42" s="34"/>
      <c r="Y42" s="34"/>
      <c r="Z42" s="34"/>
      <c r="AA42" s="34"/>
      <c r="AB42" s="34"/>
      <c r="AC42" s="34"/>
      <c r="AD42" s="34"/>
      <c r="AE42" s="34"/>
    </row>
    <row r="43" spans="1:31" s="1" customFormat="1" ht="14.45" customHeight="1">
      <c r="B43" s="22"/>
      <c r="L43" s="22"/>
    </row>
    <row r="44" spans="1:31" s="1" customFormat="1" ht="14.45" customHeight="1">
      <c r="B44" s="22"/>
      <c r="L44" s="22"/>
    </row>
    <row r="45" spans="1:31" s="1" customFormat="1" ht="14.45" customHeight="1">
      <c r="B45" s="22"/>
      <c r="L45" s="22"/>
    </row>
    <row r="46" spans="1:31" s="1" customFormat="1" ht="14.45" customHeight="1">
      <c r="B46" s="22"/>
      <c r="L46" s="22"/>
    </row>
    <row r="47" spans="1:31" s="1" customFormat="1" ht="14.45" customHeight="1">
      <c r="B47" s="22"/>
      <c r="L47" s="22"/>
    </row>
    <row r="48" spans="1:31" s="1" customFormat="1" ht="14.45" customHeight="1">
      <c r="B48" s="22"/>
      <c r="L48" s="22"/>
    </row>
    <row r="49" spans="1:31" s="1" customFormat="1" ht="14.45" customHeight="1">
      <c r="B49" s="22"/>
      <c r="L49" s="22"/>
    </row>
    <row r="50" spans="1:31" s="2" customFormat="1" ht="14.45" customHeight="1">
      <c r="B50" s="44"/>
      <c r="D50" s="45" t="s">
        <v>45</v>
      </c>
      <c r="E50" s="46"/>
      <c r="F50" s="46"/>
      <c r="G50" s="45" t="s">
        <v>46</v>
      </c>
      <c r="H50" s="46"/>
      <c r="I50" s="46"/>
      <c r="J50" s="46"/>
      <c r="K50" s="46"/>
      <c r="L50" s="44"/>
    </row>
    <row r="51" spans="1:31">
      <c r="B51" s="22"/>
      <c r="L51" s="22"/>
    </row>
    <row r="52" spans="1:31">
      <c r="B52" s="22"/>
      <c r="L52" s="22"/>
    </row>
    <row r="53" spans="1:31">
      <c r="B53" s="22"/>
      <c r="L53" s="22"/>
    </row>
    <row r="54" spans="1:31">
      <c r="B54" s="22"/>
      <c r="L54" s="22"/>
    </row>
    <row r="55" spans="1:31">
      <c r="B55" s="22"/>
      <c r="L55" s="22"/>
    </row>
    <row r="56" spans="1:31">
      <c r="B56" s="22"/>
      <c r="L56" s="22"/>
    </row>
    <row r="57" spans="1:31">
      <c r="B57" s="22"/>
      <c r="L57" s="22"/>
    </row>
    <row r="58" spans="1:31">
      <c r="B58" s="22"/>
      <c r="L58" s="22"/>
    </row>
    <row r="59" spans="1:31">
      <c r="B59" s="22"/>
      <c r="L59" s="22"/>
    </row>
    <row r="60" spans="1:31">
      <c r="B60" s="22"/>
      <c r="L60" s="22"/>
    </row>
    <row r="61" spans="1:31" s="2" customFormat="1" ht="12.75">
      <c r="A61" s="34"/>
      <c r="B61" s="35"/>
      <c r="C61" s="34"/>
      <c r="D61" s="47" t="s">
        <v>47</v>
      </c>
      <c r="E61" s="37"/>
      <c r="F61" s="114" t="s">
        <v>48</v>
      </c>
      <c r="G61" s="47" t="s">
        <v>47</v>
      </c>
      <c r="H61" s="37"/>
      <c r="I61" s="37"/>
      <c r="J61" s="115" t="s">
        <v>48</v>
      </c>
      <c r="K61" s="37"/>
      <c r="L61" s="44"/>
      <c r="S61" s="34"/>
      <c r="T61" s="34"/>
      <c r="U61" s="34"/>
      <c r="V61" s="34"/>
      <c r="W61" s="34"/>
      <c r="X61" s="34"/>
      <c r="Y61" s="34"/>
      <c r="Z61" s="34"/>
      <c r="AA61" s="34"/>
      <c r="AB61" s="34"/>
      <c r="AC61" s="34"/>
      <c r="AD61" s="34"/>
      <c r="AE61" s="34"/>
    </row>
    <row r="62" spans="1:31">
      <c r="B62" s="22"/>
      <c r="L62" s="22"/>
    </row>
    <row r="63" spans="1:31">
      <c r="B63" s="22"/>
      <c r="L63" s="22"/>
    </row>
    <row r="64" spans="1:31">
      <c r="B64" s="22"/>
      <c r="L64" s="22"/>
    </row>
    <row r="65" spans="1:31" s="2" customFormat="1" ht="12.75">
      <c r="A65" s="34"/>
      <c r="B65" s="35"/>
      <c r="C65" s="34"/>
      <c r="D65" s="45" t="s">
        <v>49</v>
      </c>
      <c r="E65" s="48"/>
      <c r="F65" s="48"/>
      <c r="G65" s="45" t="s">
        <v>50</v>
      </c>
      <c r="H65" s="48"/>
      <c r="I65" s="48"/>
      <c r="J65" s="48"/>
      <c r="K65" s="48"/>
      <c r="L65" s="44"/>
      <c r="S65" s="34"/>
      <c r="T65" s="34"/>
      <c r="U65" s="34"/>
      <c r="V65" s="34"/>
      <c r="W65" s="34"/>
      <c r="X65" s="34"/>
      <c r="Y65" s="34"/>
      <c r="Z65" s="34"/>
      <c r="AA65" s="34"/>
      <c r="AB65" s="34"/>
      <c r="AC65" s="34"/>
      <c r="AD65" s="34"/>
      <c r="AE65" s="34"/>
    </row>
    <row r="66" spans="1:31">
      <c r="B66" s="22"/>
      <c r="L66" s="22"/>
    </row>
    <row r="67" spans="1:31">
      <c r="B67" s="22"/>
      <c r="L67" s="22"/>
    </row>
    <row r="68" spans="1:31">
      <c r="B68" s="22"/>
      <c r="L68" s="22"/>
    </row>
    <row r="69" spans="1:31">
      <c r="B69" s="22"/>
      <c r="L69" s="22"/>
    </row>
    <row r="70" spans="1:31">
      <c r="B70" s="22"/>
      <c r="L70" s="22"/>
    </row>
    <row r="71" spans="1:31">
      <c r="B71" s="22"/>
      <c r="L71" s="22"/>
    </row>
    <row r="72" spans="1:31">
      <c r="B72" s="22"/>
      <c r="L72" s="22"/>
    </row>
    <row r="73" spans="1:31">
      <c r="B73" s="22"/>
      <c r="L73" s="22"/>
    </row>
    <row r="74" spans="1:31">
      <c r="B74" s="22"/>
      <c r="L74" s="22"/>
    </row>
    <row r="75" spans="1:31">
      <c r="B75" s="22"/>
      <c r="L75" s="22"/>
    </row>
    <row r="76" spans="1:31" s="2" customFormat="1" ht="12.75">
      <c r="A76" s="34"/>
      <c r="B76" s="35"/>
      <c r="C76" s="34"/>
      <c r="D76" s="47" t="s">
        <v>47</v>
      </c>
      <c r="E76" s="37"/>
      <c r="F76" s="114" t="s">
        <v>48</v>
      </c>
      <c r="G76" s="47" t="s">
        <v>47</v>
      </c>
      <c r="H76" s="37"/>
      <c r="I76" s="37"/>
      <c r="J76" s="115" t="s">
        <v>48</v>
      </c>
      <c r="K76" s="37"/>
      <c r="L76" s="44"/>
      <c r="S76" s="34"/>
      <c r="T76" s="34"/>
      <c r="U76" s="34"/>
      <c r="V76" s="34"/>
      <c r="W76" s="34"/>
      <c r="X76" s="34"/>
      <c r="Y76" s="34"/>
      <c r="Z76" s="34"/>
      <c r="AA76" s="34"/>
      <c r="AB76" s="34"/>
      <c r="AC76" s="34"/>
      <c r="AD76" s="34"/>
      <c r="AE76" s="34"/>
    </row>
    <row r="77" spans="1:31" s="2" customFormat="1" ht="14.45" customHeight="1">
      <c r="A77" s="34"/>
      <c r="B77" s="49"/>
      <c r="C77" s="50"/>
      <c r="D77" s="50"/>
      <c r="E77" s="50"/>
      <c r="F77" s="50"/>
      <c r="G77" s="50"/>
      <c r="H77" s="50"/>
      <c r="I77" s="50"/>
      <c r="J77" s="50"/>
      <c r="K77" s="50"/>
      <c r="L77" s="44"/>
      <c r="S77" s="34"/>
      <c r="T77" s="34"/>
      <c r="U77" s="34"/>
      <c r="V77" s="34"/>
      <c r="W77" s="34"/>
      <c r="X77" s="34"/>
      <c r="Y77" s="34"/>
      <c r="Z77" s="34"/>
      <c r="AA77" s="34"/>
      <c r="AB77" s="34"/>
      <c r="AC77" s="34"/>
      <c r="AD77" s="34"/>
      <c r="AE77" s="34"/>
    </row>
    <row r="81" spans="1:31" s="2" customFormat="1" ht="6.95" customHeight="1">
      <c r="A81" s="34"/>
      <c r="B81" s="51"/>
      <c r="C81" s="52"/>
      <c r="D81" s="52"/>
      <c r="E81" s="52"/>
      <c r="F81" s="52"/>
      <c r="G81" s="52"/>
      <c r="H81" s="52"/>
      <c r="I81" s="52"/>
      <c r="J81" s="52"/>
      <c r="K81" s="52"/>
      <c r="L81" s="44"/>
      <c r="S81" s="34"/>
      <c r="T81" s="34"/>
      <c r="U81" s="34"/>
      <c r="V81" s="34"/>
      <c r="W81" s="34"/>
      <c r="X81" s="34"/>
      <c r="Y81" s="34"/>
      <c r="Z81" s="34"/>
      <c r="AA81" s="34"/>
      <c r="AB81" s="34"/>
      <c r="AC81" s="34"/>
      <c r="AD81" s="34"/>
      <c r="AE81" s="34"/>
    </row>
    <row r="82" spans="1:31" s="2" customFormat="1" ht="24.95" customHeight="1">
      <c r="A82" s="34"/>
      <c r="B82" s="35"/>
      <c r="C82" s="23" t="s">
        <v>129</v>
      </c>
      <c r="D82" s="34"/>
      <c r="E82" s="34"/>
      <c r="F82" s="34"/>
      <c r="G82" s="34"/>
      <c r="H82" s="34"/>
      <c r="I82" s="34"/>
      <c r="J82" s="34"/>
      <c r="K82" s="34"/>
      <c r="L82" s="44"/>
      <c r="S82" s="34"/>
      <c r="T82" s="34"/>
      <c r="U82" s="34"/>
      <c r="V82" s="34"/>
      <c r="W82" s="34"/>
      <c r="X82" s="34"/>
      <c r="Y82" s="34"/>
      <c r="Z82" s="34"/>
      <c r="AA82" s="34"/>
      <c r="AB82" s="34"/>
      <c r="AC82" s="34"/>
      <c r="AD82" s="34"/>
      <c r="AE82" s="34"/>
    </row>
    <row r="83" spans="1:31" s="2" customFormat="1" ht="6.95" customHeight="1">
      <c r="A83" s="34"/>
      <c r="B83" s="35"/>
      <c r="C83" s="34"/>
      <c r="D83" s="34"/>
      <c r="E83" s="34"/>
      <c r="F83" s="34"/>
      <c r="G83" s="34"/>
      <c r="H83" s="34"/>
      <c r="I83" s="34"/>
      <c r="J83" s="34"/>
      <c r="K83" s="34"/>
      <c r="L83" s="44"/>
      <c r="S83" s="34"/>
      <c r="T83" s="34"/>
      <c r="U83" s="34"/>
      <c r="V83" s="34"/>
      <c r="W83" s="34"/>
      <c r="X83" s="34"/>
      <c r="Y83" s="34"/>
      <c r="Z83" s="34"/>
      <c r="AA83" s="34"/>
      <c r="AB83" s="34"/>
      <c r="AC83" s="34"/>
      <c r="AD83" s="34"/>
      <c r="AE83" s="34"/>
    </row>
    <row r="84" spans="1:31" s="2" customFormat="1" ht="12" customHeight="1">
      <c r="A84" s="34"/>
      <c r="B84" s="35"/>
      <c r="C84" s="29" t="s">
        <v>16</v>
      </c>
      <c r="D84" s="34"/>
      <c r="E84" s="34"/>
      <c r="F84" s="34"/>
      <c r="G84" s="34"/>
      <c r="H84" s="34"/>
      <c r="I84" s="34"/>
      <c r="J84" s="34"/>
      <c r="K84" s="34"/>
      <c r="L84" s="44"/>
      <c r="S84" s="34"/>
      <c r="T84" s="34"/>
      <c r="U84" s="34"/>
      <c r="V84" s="34"/>
      <c r="W84" s="34"/>
      <c r="X84" s="34"/>
      <c r="Y84" s="34"/>
      <c r="Z84" s="34"/>
      <c r="AA84" s="34"/>
      <c r="AB84" s="34"/>
      <c r="AC84" s="34"/>
      <c r="AD84" s="34"/>
      <c r="AE84" s="34"/>
    </row>
    <row r="85" spans="1:31" s="2" customFormat="1" ht="16.5" customHeight="1">
      <c r="A85" s="34"/>
      <c r="B85" s="35"/>
      <c r="C85" s="34"/>
      <c r="D85" s="34"/>
      <c r="E85" s="289" t="str">
        <f>E7</f>
        <v>Oprava kolejí výhybek a nástupišť v žst. Strážnice</v>
      </c>
      <c r="F85" s="290"/>
      <c r="G85" s="290"/>
      <c r="H85" s="290"/>
      <c r="I85" s="34"/>
      <c r="J85" s="34"/>
      <c r="K85" s="34"/>
      <c r="L85" s="44"/>
      <c r="S85" s="34"/>
      <c r="T85" s="34"/>
      <c r="U85" s="34"/>
      <c r="V85" s="34"/>
      <c r="W85" s="34"/>
      <c r="X85" s="34"/>
      <c r="Y85" s="34"/>
      <c r="Z85" s="34"/>
      <c r="AA85" s="34"/>
      <c r="AB85" s="34"/>
      <c r="AC85" s="34"/>
      <c r="AD85" s="34"/>
      <c r="AE85" s="34"/>
    </row>
    <row r="86" spans="1:31" s="1" customFormat="1" ht="12" customHeight="1">
      <c r="B86" s="22"/>
      <c r="C86" s="29" t="s">
        <v>127</v>
      </c>
      <c r="L86" s="22"/>
    </row>
    <row r="87" spans="1:31" s="2" customFormat="1" ht="16.5" customHeight="1">
      <c r="A87" s="34"/>
      <c r="B87" s="35"/>
      <c r="C87" s="34"/>
      <c r="D87" s="34"/>
      <c r="E87" s="289" t="s">
        <v>1438</v>
      </c>
      <c r="F87" s="288"/>
      <c r="G87" s="288"/>
      <c r="H87" s="288"/>
      <c r="I87" s="34"/>
      <c r="J87" s="34"/>
      <c r="K87" s="34"/>
      <c r="L87" s="44"/>
      <c r="S87" s="34"/>
      <c r="T87" s="34"/>
      <c r="U87" s="34"/>
      <c r="V87" s="34"/>
      <c r="W87" s="34"/>
      <c r="X87" s="34"/>
      <c r="Y87" s="34"/>
      <c r="Z87" s="34"/>
      <c r="AA87" s="34"/>
      <c r="AB87" s="34"/>
      <c r="AC87" s="34"/>
      <c r="AD87" s="34"/>
      <c r="AE87" s="34"/>
    </row>
    <row r="88" spans="1:31" s="2" customFormat="1" ht="12" customHeight="1">
      <c r="A88" s="34"/>
      <c r="B88" s="35"/>
      <c r="C88" s="29" t="s">
        <v>1442</v>
      </c>
      <c r="D88" s="34"/>
      <c r="E88" s="34"/>
      <c r="F88" s="34"/>
      <c r="G88" s="34"/>
      <c r="H88" s="34"/>
      <c r="I88" s="34"/>
      <c r="J88" s="34"/>
      <c r="K88" s="34"/>
      <c r="L88" s="44"/>
      <c r="S88" s="34"/>
      <c r="T88" s="34"/>
      <c r="U88" s="34"/>
      <c r="V88" s="34"/>
      <c r="W88" s="34"/>
      <c r="X88" s="34"/>
      <c r="Y88" s="34"/>
      <c r="Z88" s="34"/>
      <c r="AA88" s="34"/>
      <c r="AB88" s="34"/>
      <c r="AC88" s="34"/>
      <c r="AD88" s="34"/>
      <c r="AE88" s="34"/>
    </row>
    <row r="89" spans="1:31" s="2" customFormat="1" ht="16.5" customHeight="1">
      <c r="A89" s="34"/>
      <c r="B89" s="35"/>
      <c r="C89" s="34"/>
      <c r="D89" s="34"/>
      <c r="E89" s="285" t="str">
        <f>E11</f>
        <v>01 - Sborník ÚOŽI</v>
      </c>
      <c r="F89" s="288"/>
      <c r="G89" s="288"/>
      <c r="H89" s="288"/>
      <c r="I89" s="34"/>
      <c r="J89" s="34"/>
      <c r="K89" s="34"/>
      <c r="L89" s="44"/>
      <c r="S89" s="34"/>
      <c r="T89" s="34"/>
      <c r="U89" s="34"/>
      <c r="V89" s="34"/>
      <c r="W89" s="34"/>
      <c r="X89" s="34"/>
      <c r="Y89" s="34"/>
      <c r="Z89" s="34"/>
      <c r="AA89" s="34"/>
      <c r="AB89" s="34"/>
      <c r="AC89" s="34"/>
      <c r="AD89" s="34"/>
      <c r="AE89" s="34"/>
    </row>
    <row r="90" spans="1:31" s="2" customFormat="1" ht="6.95" customHeight="1">
      <c r="A90" s="34"/>
      <c r="B90" s="35"/>
      <c r="C90" s="34"/>
      <c r="D90" s="34"/>
      <c r="E90" s="34"/>
      <c r="F90" s="34"/>
      <c r="G90" s="34"/>
      <c r="H90" s="34"/>
      <c r="I90" s="34"/>
      <c r="J90" s="34"/>
      <c r="K90" s="34"/>
      <c r="L90" s="44"/>
      <c r="S90" s="34"/>
      <c r="T90" s="34"/>
      <c r="U90" s="34"/>
      <c r="V90" s="34"/>
      <c r="W90" s="34"/>
      <c r="X90" s="34"/>
      <c r="Y90" s="34"/>
      <c r="Z90" s="34"/>
      <c r="AA90" s="34"/>
      <c r="AB90" s="34"/>
      <c r="AC90" s="34"/>
      <c r="AD90" s="34"/>
      <c r="AE90" s="34"/>
    </row>
    <row r="91" spans="1:31" s="2" customFormat="1" ht="12" customHeight="1">
      <c r="A91" s="34"/>
      <c r="B91" s="35"/>
      <c r="C91" s="29" t="s">
        <v>20</v>
      </c>
      <c r="D91" s="34"/>
      <c r="E91" s="34"/>
      <c r="F91" s="27" t="str">
        <f>F14</f>
        <v xml:space="preserve"> </v>
      </c>
      <c r="G91" s="34"/>
      <c r="H91" s="34"/>
      <c r="I91" s="29" t="s">
        <v>22</v>
      </c>
      <c r="J91" s="57">
        <f>IF(J14="","",J14)</f>
        <v>45072</v>
      </c>
      <c r="K91" s="34"/>
      <c r="L91" s="44"/>
      <c r="S91" s="34"/>
      <c r="T91" s="34"/>
      <c r="U91" s="34"/>
      <c r="V91" s="34"/>
      <c r="W91" s="34"/>
      <c r="X91" s="34"/>
      <c r="Y91" s="34"/>
      <c r="Z91" s="34"/>
      <c r="AA91" s="34"/>
      <c r="AB91" s="34"/>
      <c r="AC91" s="34"/>
      <c r="AD91" s="34"/>
      <c r="AE91" s="34"/>
    </row>
    <row r="92" spans="1:31" s="2" customFormat="1" ht="6.95" customHeight="1">
      <c r="A92" s="34"/>
      <c r="B92" s="35"/>
      <c r="C92" s="34"/>
      <c r="D92" s="34"/>
      <c r="E92" s="34"/>
      <c r="F92" s="34"/>
      <c r="G92" s="34"/>
      <c r="H92" s="34"/>
      <c r="I92" s="34"/>
      <c r="J92" s="34"/>
      <c r="K92" s="34"/>
      <c r="L92" s="44"/>
      <c r="S92" s="34"/>
      <c r="T92" s="34"/>
      <c r="U92" s="34"/>
      <c r="V92" s="34"/>
      <c r="W92" s="34"/>
      <c r="X92" s="34"/>
      <c r="Y92" s="34"/>
      <c r="Z92" s="34"/>
      <c r="AA92" s="34"/>
      <c r="AB92" s="34"/>
      <c r="AC92" s="34"/>
      <c r="AD92" s="34"/>
      <c r="AE92" s="34"/>
    </row>
    <row r="93" spans="1:31" s="2" customFormat="1" ht="15.2" customHeight="1">
      <c r="A93" s="34"/>
      <c r="B93" s="35"/>
      <c r="C93" s="29" t="s">
        <v>23</v>
      </c>
      <c r="D93" s="34"/>
      <c r="E93" s="34"/>
      <c r="F93" s="27" t="str">
        <f>E17</f>
        <v xml:space="preserve"> </v>
      </c>
      <c r="G93" s="34"/>
      <c r="H93" s="34"/>
      <c r="I93" s="29" t="s">
        <v>28</v>
      </c>
      <c r="J93" s="32" t="str">
        <f>E23</f>
        <v xml:space="preserve"> </v>
      </c>
      <c r="K93" s="34"/>
      <c r="L93" s="44"/>
      <c r="S93" s="34"/>
      <c r="T93" s="34"/>
      <c r="U93" s="34"/>
      <c r="V93" s="34"/>
      <c r="W93" s="34"/>
      <c r="X93" s="34"/>
      <c r="Y93" s="34"/>
      <c r="Z93" s="34"/>
      <c r="AA93" s="34"/>
      <c r="AB93" s="34"/>
      <c r="AC93" s="34"/>
      <c r="AD93" s="34"/>
      <c r="AE93" s="34"/>
    </row>
    <row r="94" spans="1:31" s="2" customFormat="1" ht="15.2" customHeight="1">
      <c r="A94" s="34"/>
      <c r="B94" s="35"/>
      <c r="C94" s="29" t="s">
        <v>26</v>
      </c>
      <c r="D94" s="34"/>
      <c r="E94" s="34"/>
      <c r="F94" s="27" t="str">
        <f>IF(E20="","",E20)</f>
        <v>Vyplň údaj</v>
      </c>
      <c r="G94" s="34"/>
      <c r="H94" s="34"/>
      <c r="I94" s="29" t="s">
        <v>30</v>
      </c>
      <c r="J94" s="32" t="str">
        <f>E26</f>
        <v xml:space="preserve"> </v>
      </c>
      <c r="K94" s="34"/>
      <c r="L94" s="44"/>
      <c r="S94" s="34"/>
      <c r="T94" s="34"/>
      <c r="U94" s="34"/>
      <c r="V94" s="34"/>
      <c r="W94" s="34"/>
      <c r="X94" s="34"/>
      <c r="Y94" s="34"/>
      <c r="Z94" s="34"/>
      <c r="AA94" s="34"/>
      <c r="AB94" s="34"/>
      <c r="AC94" s="34"/>
      <c r="AD94" s="34"/>
      <c r="AE94" s="34"/>
    </row>
    <row r="95" spans="1:31" s="2" customFormat="1" ht="10.35" customHeight="1">
      <c r="A95" s="34"/>
      <c r="B95" s="35"/>
      <c r="C95" s="34"/>
      <c r="D95" s="34"/>
      <c r="E95" s="34"/>
      <c r="F95" s="34"/>
      <c r="G95" s="34"/>
      <c r="H95" s="34"/>
      <c r="I95" s="34"/>
      <c r="J95" s="34"/>
      <c r="K95" s="34"/>
      <c r="L95" s="44"/>
      <c r="S95" s="34"/>
      <c r="T95" s="34"/>
      <c r="U95" s="34"/>
      <c r="V95" s="34"/>
      <c r="W95" s="34"/>
      <c r="X95" s="34"/>
      <c r="Y95" s="34"/>
      <c r="Z95" s="34"/>
      <c r="AA95" s="34"/>
      <c r="AB95" s="34"/>
      <c r="AC95" s="34"/>
      <c r="AD95" s="34"/>
      <c r="AE95" s="34"/>
    </row>
    <row r="96" spans="1:31" s="2" customFormat="1" ht="29.25" customHeight="1">
      <c r="A96" s="34"/>
      <c r="B96" s="35"/>
      <c r="C96" s="116" t="s">
        <v>130</v>
      </c>
      <c r="D96" s="108"/>
      <c r="E96" s="108"/>
      <c r="F96" s="108"/>
      <c r="G96" s="108"/>
      <c r="H96" s="108"/>
      <c r="I96" s="108"/>
      <c r="J96" s="117" t="s">
        <v>131</v>
      </c>
      <c r="K96" s="108"/>
      <c r="L96" s="44"/>
      <c r="S96" s="34"/>
      <c r="T96" s="34"/>
      <c r="U96" s="34"/>
      <c r="V96" s="34"/>
      <c r="W96" s="34"/>
      <c r="X96" s="34"/>
      <c r="Y96" s="34"/>
      <c r="Z96" s="34"/>
      <c r="AA96" s="34"/>
      <c r="AB96" s="34"/>
      <c r="AC96" s="34"/>
      <c r="AD96" s="34"/>
      <c r="AE96" s="34"/>
    </row>
    <row r="97" spans="1:47" s="2" customFormat="1" ht="10.35" customHeight="1">
      <c r="A97" s="34"/>
      <c r="B97" s="35"/>
      <c r="C97" s="34"/>
      <c r="D97" s="34"/>
      <c r="E97" s="34"/>
      <c r="F97" s="34"/>
      <c r="G97" s="34"/>
      <c r="H97" s="34"/>
      <c r="I97" s="34"/>
      <c r="J97" s="34"/>
      <c r="K97" s="34"/>
      <c r="L97" s="44"/>
      <c r="S97" s="34"/>
      <c r="T97" s="34"/>
      <c r="U97" s="34"/>
      <c r="V97" s="34"/>
      <c r="W97" s="34"/>
      <c r="X97" s="34"/>
      <c r="Y97" s="34"/>
      <c r="Z97" s="34"/>
      <c r="AA97" s="34"/>
      <c r="AB97" s="34"/>
      <c r="AC97" s="34"/>
      <c r="AD97" s="34"/>
      <c r="AE97" s="34"/>
    </row>
    <row r="98" spans="1:47" s="2" customFormat="1" ht="22.9" customHeight="1">
      <c r="A98" s="34"/>
      <c r="B98" s="35"/>
      <c r="C98" s="118" t="s">
        <v>132</v>
      </c>
      <c r="D98" s="34"/>
      <c r="E98" s="34"/>
      <c r="F98" s="34"/>
      <c r="G98" s="34"/>
      <c r="H98" s="34"/>
      <c r="I98" s="34"/>
      <c r="J98" s="73">
        <f>J131</f>
        <v>0</v>
      </c>
      <c r="K98" s="34"/>
      <c r="L98" s="44"/>
      <c r="S98" s="34"/>
      <c r="T98" s="34"/>
      <c r="U98" s="34"/>
      <c r="V98" s="34"/>
      <c r="W98" s="34"/>
      <c r="X98" s="34"/>
      <c r="Y98" s="34"/>
      <c r="Z98" s="34"/>
      <c r="AA98" s="34"/>
      <c r="AB98" s="34"/>
      <c r="AC98" s="34"/>
      <c r="AD98" s="34"/>
      <c r="AE98" s="34"/>
      <c r="AU98" s="19" t="s">
        <v>133</v>
      </c>
    </row>
    <row r="99" spans="1:47" s="9" customFormat="1" ht="24.95" customHeight="1">
      <c r="B99" s="119"/>
      <c r="D99" s="120" t="s">
        <v>1452</v>
      </c>
      <c r="E99" s="121"/>
      <c r="F99" s="121"/>
      <c r="G99" s="121"/>
      <c r="H99" s="121"/>
      <c r="I99" s="121"/>
      <c r="J99" s="122">
        <f>J132</f>
        <v>0</v>
      </c>
      <c r="L99" s="119"/>
    </row>
    <row r="100" spans="1:47" s="10" customFormat="1" ht="19.899999999999999" customHeight="1">
      <c r="B100" s="123"/>
      <c r="D100" s="124" t="s">
        <v>1453</v>
      </c>
      <c r="E100" s="125"/>
      <c r="F100" s="125"/>
      <c r="G100" s="125"/>
      <c r="H100" s="125"/>
      <c r="I100" s="125"/>
      <c r="J100" s="126">
        <f>J294</f>
        <v>0</v>
      </c>
      <c r="L100" s="123"/>
    </row>
    <row r="101" spans="1:47" s="9" customFormat="1" ht="24.95" customHeight="1">
      <c r="B101" s="119"/>
      <c r="D101" s="120" t="s">
        <v>1454</v>
      </c>
      <c r="E101" s="121"/>
      <c r="F101" s="121"/>
      <c r="G101" s="121"/>
      <c r="H101" s="121"/>
      <c r="I101" s="121"/>
      <c r="J101" s="122">
        <f>J305</f>
        <v>0</v>
      </c>
      <c r="L101" s="119"/>
    </row>
    <row r="102" spans="1:47" s="10" customFormat="1" ht="19.899999999999999" customHeight="1">
      <c r="B102" s="123"/>
      <c r="D102" s="124" t="s">
        <v>1455</v>
      </c>
      <c r="E102" s="125"/>
      <c r="F102" s="125"/>
      <c r="G102" s="125"/>
      <c r="H102" s="125"/>
      <c r="I102" s="125"/>
      <c r="J102" s="126">
        <f>J306</f>
        <v>0</v>
      </c>
      <c r="L102" s="123"/>
    </row>
    <row r="103" spans="1:47" s="10" customFormat="1" ht="19.899999999999999" customHeight="1">
      <c r="B103" s="123"/>
      <c r="D103" s="124" t="s">
        <v>1456</v>
      </c>
      <c r="E103" s="125"/>
      <c r="F103" s="125"/>
      <c r="G103" s="125"/>
      <c r="H103" s="125"/>
      <c r="I103" s="125"/>
      <c r="J103" s="126">
        <f>J322</f>
        <v>0</v>
      </c>
      <c r="L103" s="123"/>
    </row>
    <row r="104" spans="1:47" s="10" customFormat="1" ht="14.85" customHeight="1">
      <c r="B104" s="123"/>
      <c r="D104" s="124" t="s">
        <v>1457</v>
      </c>
      <c r="E104" s="125"/>
      <c r="F104" s="125"/>
      <c r="G104" s="125"/>
      <c r="H104" s="125"/>
      <c r="I104" s="125"/>
      <c r="J104" s="126">
        <f>J326</f>
        <v>0</v>
      </c>
      <c r="L104" s="123"/>
    </row>
    <row r="105" spans="1:47" s="10" customFormat="1" ht="21.75" customHeight="1">
      <c r="B105" s="123"/>
      <c r="D105" s="124" t="s">
        <v>1458</v>
      </c>
      <c r="E105" s="125"/>
      <c r="F105" s="125"/>
      <c r="G105" s="125"/>
      <c r="H105" s="125"/>
      <c r="I105" s="125"/>
      <c r="J105" s="126">
        <f>J339</f>
        <v>0</v>
      </c>
      <c r="L105" s="123"/>
    </row>
    <row r="106" spans="1:47" s="10" customFormat="1" ht="21.75" customHeight="1">
      <c r="B106" s="123"/>
      <c r="D106" s="124" t="s">
        <v>1459</v>
      </c>
      <c r="E106" s="125"/>
      <c r="F106" s="125"/>
      <c r="G106" s="125"/>
      <c r="H106" s="125"/>
      <c r="I106" s="125"/>
      <c r="J106" s="126">
        <f>J349</f>
        <v>0</v>
      </c>
      <c r="L106" s="123"/>
    </row>
    <row r="107" spans="1:47" s="9" customFormat="1" ht="24.95" customHeight="1">
      <c r="B107" s="119"/>
      <c r="D107" s="120" t="s">
        <v>1460</v>
      </c>
      <c r="E107" s="121"/>
      <c r="F107" s="121"/>
      <c r="G107" s="121"/>
      <c r="H107" s="121"/>
      <c r="I107" s="121"/>
      <c r="J107" s="122">
        <f>J374</f>
        <v>0</v>
      </c>
      <c r="L107" s="119"/>
    </row>
    <row r="108" spans="1:47" s="10" customFormat="1" ht="19.899999999999999" customHeight="1">
      <c r="B108" s="123"/>
      <c r="D108" s="124" t="s">
        <v>1461</v>
      </c>
      <c r="E108" s="125"/>
      <c r="F108" s="125"/>
      <c r="G108" s="125"/>
      <c r="H108" s="125"/>
      <c r="I108" s="125"/>
      <c r="J108" s="126">
        <f>J375</f>
        <v>0</v>
      </c>
      <c r="L108" s="123"/>
    </row>
    <row r="109" spans="1:47" s="9" customFormat="1" ht="24.95" customHeight="1">
      <c r="B109" s="119"/>
      <c r="D109" s="120" t="s">
        <v>136</v>
      </c>
      <c r="E109" s="121"/>
      <c r="F109" s="121"/>
      <c r="G109" s="121"/>
      <c r="H109" s="121"/>
      <c r="I109" s="121"/>
      <c r="J109" s="122">
        <f>J379</f>
        <v>0</v>
      </c>
      <c r="L109" s="119"/>
    </row>
    <row r="110" spans="1:47" s="2" customFormat="1" ht="21.75" customHeight="1">
      <c r="A110" s="34"/>
      <c r="B110" s="35"/>
      <c r="C110" s="34"/>
      <c r="D110" s="34"/>
      <c r="E110" s="34"/>
      <c r="F110" s="34"/>
      <c r="G110" s="34"/>
      <c r="H110" s="34"/>
      <c r="I110" s="34"/>
      <c r="J110" s="34"/>
      <c r="K110" s="34"/>
      <c r="L110" s="44"/>
      <c r="S110" s="34"/>
      <c r="T110" s="34"/>
      <c r="U110" s="34"/>
      <c r="V110" s="34"/>
      <c r="W110" s="34"/>
      <c r="X110" s="34"/>
      <c r="Y110" s="34"/>
      <c r="Z110" s="34"/>
      <c r="AA110" s="34"/>
      <c r="AB110" s="34"/>
      <c r="AC110" s="34"/>
      <c r="AD110" s="34"/>
      <c r="AE110" s="34"/>
    </row>
    <row r="111" spans="1:47" s="2" customFormat="1" ht="6.95" customHeight="1">
      <c r="A111" s="34"/>
      <c r="B111" s="49"/>
      <c r="C111" s="50"/>
      <c r="D111" s="50"/>
      <c r="E111" s="50"/>
      <c r="F111" s="50"/>
      <c r="G111" s="50"/>
      <c r="H111" s="50"/>
      <c r="I111" s="50"/>
      <c r="J111" s="50"/>
      <c r="K111" s="50"/>
      <c r="L111" s="44"/>
      <c r="S111" s="34"/>
      <c r="T111" s="34"/>
      <c r="U111" s="34"/>
      <c r="V111" s="34"/>
      <c r="W111" s="34"/>
      <c r="X111" s="34"/>
      <c r="Y111" s="34"/>
      <c r="Z111" s="34"/>
      <c r="AA111" s="34"/>
      <c r="AB111" s="34"/>
      <c r="AC111" s="34"/>
      <c r="AD111" s="34"/>
      <c r="AE111" s="34"/>
    </row>
    <row r="115" spans="1:31" s="2" customFormat="1" ht="6.95" customHeight="1">
      <c r="A115" s="34"/>
      <c r="B115" s="51"/>
      <c r="C115" s="52"/>
      <c r="D115" s="52"/>
      <c r="E115" s="52"/>
      <c r="F115" s="52"/>
      <c r="G115" s="52"/>
      <c r="H115" s="52"/>
      <c r="I115" s="52"/>
      <c r="J115" s="52"/>
      <c r="K115" s="52"/>
      <c r="L115" s="44"/>
      <c r="S115" s="34"/>
      <c r="T115" s="34"/>
      <c r="U115" s="34"/>
      <c r="V115" s="34"/>
      <c r="W115" s="34"/>
      <c r="X115" s="34"/>
      <c r="Y115" s="34"/>
      <c r="Z115" s="34"/>
      <c r="AA115" s="34"/>
      <c r="AB115" s="34"/>
      <c r="AC115" s="34"/>
      <c r="AD115" s="34"/>
      <c r="AE115" s="34"/>
    </row>
    <row r="116" spans="1:31" s="2" customFormat="1" ht="24.95" customHeight="1">
      <c r="A116" s="34"/>
      <c r="B116" s="35"/>
      <c r="C116" s="23" t="s">
        <v>137</v>
      </c>
      <c r="D116" s="34"/>
      <c r="E116" s="34"/>
      <c r="F116" s="34"/>
      <c r="G116" s="34"/>
      <c r="H116" s="34"/>
      <c r="I116" s="34"/>
      <c r="J116" s="34"/>
      <c r="K116" s="34"/>
      <c r="L116" s="44"/>
      <c r="S116" s="34"/>
      <c r="T116" s="34"/>
      <c r="U116" s="34"/>
      <c r="V116" s="34"/>
      <c r="W116" s="34"/>
      <c r="X116" s="34"/>
      <c r="Y116" s="34"/>
      <c r="Z116" s="34"/>
      <c r="AA116" s="34"/>
      <c r="AB116" s="34"/>
      <c r="AC116" s="34"/>
      <c r="AD116" s="34"/>
      <c r="AE116" s="34"/>
    </row>
    <row r="117" spans="1:31" s="2" customFormat="1" ht="6.95" customHeight="1">
      <c r="A117" s="34"/>
      <c r="B117" s="35"/>
      <c r="C117" s="34"/>
      <c r="D117" s="34"/>
      <c r="E117" s="34"/>
      <c r="F117" s="34"/>
      <c r="G117" s="34"/>
      <c r="H117" s="34"/>
      <c r="I117" s="34"/>
      <c r="J117" s="34"/>
      <c r="K117" s="34"/>
      <c r="L117" s="44"/>
      <c r="S117" s="34"/>
      <c r="T117" s="34"/>
      <c r="U117" s="34"/>
      <c r="V117" s="34"/>
      <c r="W117" s="34"/>
      <c r="X117" s="34"/>
      <c r="Y117" s="34"/>
      <c r="Z117" s="34"/>
      <c r="AA117" s="34"/>
      <c r="AB117" s="34"/>
      <c r="AC117" s="34"/>
      <c r="AD117" s="34"/>
      <c r="AE117" s="34"/>
    </row>
    <row r="118" spans="1:31" s="2" customFormat="1" ht="12" customHeight="1">
      <c r="A118" s="34"/>
      <c r="B118" s="35"/>
      <c r="C118" s="29" t="s">
        <v>16</v>
      </c>
      <c r="D118" s="34"/>
      <c r="E118" s="34"/>
      <c r="F118" s="34"/>
      <c r="G118" s="34"/>
      <c r="H118" s="34"/>
      <c r="I118" s="34"/>
      <c r="J118" s="34"/>
      <c r="K118" s="34"/>
      <c r="L118" s="44"/>
      <c r="S118" s="34"/>
      <c r="T118" s="34"/>
      <c r="U118" s="34"/>
      <c r="V118" s="34"/>
      <c r="W118" s="34"/>
      <c r="X118" s="34"/>
      <c r="Y118" s="34"/>
      <c r="Z118" s="34"/>
      <c r="AA118" s="34"/>
      <c r="AB118" s="34"/>
      <c r="AC118" s="34"/>
      <c r="AD118" s="34"/>
      <c r="AE118" s="34"/>
    </row>
    <row r="119" spans="1:31" s="2" customFormat="1" ht="16.5" customHeight="1">
      <c r="A119" s="34"/>
      <c r="B119" s="35"/>
      <c r="C119" s="34"/>
      <c r="D119" s="34"/>
      <c r="E119" s="289" t="str">
        <f>E7</f>
        <v>Oprava kolejí výhybek a nástupišť v žst. Strážnice</v>
      </c>
      <c r="F119" s="290"/>
      <c r="G119" s="290"/>
      <c r="H119" s="290"/>
      <c r="I119" s="34"/>
      <c r="J119" s="34"/>
      <c r="K119" s="34"/>
      <c r="L119" s="44"/>
      <c r="S119" s="34"/>
      <c r="T119" s="34"/>
      <c r="U119" s="34"/>
      <c r="V119" s="34"/>
      <c r="W119" s="34"/>
      <c r="X119" s="34"/>
      <c r="Y119" s="34"/>
      <c r="Z119" s="34"/>
      <c r="AA119" s="34"/>
      <c r="AB119" s="34"/>
      <c r="AC119" s="34"/>
      <c r="AD119" s="34"/>
      <c r="AE119" s="34"/>
    </row>
    <row r="120" spans="1:31" s="1" customFormat="1" ht="12" customHeight="1">
      <c r="B120" s="22"/>
      <c r="C120" s="29" t="s">
        <v>127</v>
      </c>
      <c r="L120" s="22"/>
    </row>
    <row r="121" spans="1:31" s="2" customFormat="1" ht="16.5" customHeight="1">
      <c r="A121" s="34"/>
      <c r="B121" s="35"/>
      <c r="C121" s="34"/>
      <c r="D121" s="34"/>
      <c r="E121" s="289" t="s">
        <v>1438</v>
      </c>
      <c r="F121" s="288"/>
      <c r="G121" s="288"/>
      <c r="H121" s="288"/>
      <c r="I121" s="34"/>
      <c r="J121" s="34"/>
      <c r="K121" s="34"/>
      <c r="L121" s="44"/>
      <c r="S121" s="34"/>
      <c r="T121" s="34"/>
      <c r="U121" s="34"/>
      <c r="V121" s="34"/>
      <c r="W121" s="34"/>
      <c r="X121" s="34"/>
      <c r="Y121" s="34"/>
      <c r="Z121" s="34"/>
      <c r="AA121" s="34"/>
      <c r="AB121" s="34"/>
      <c r="AC121" s="34"/>
      <c r="AD121" s="34"/>
      <c r="AE121" s="34"/>
    </row>
    <row r="122" spans="1:31" s="2" customFormat="1" ht="12" customHeight="1">
      <c r="A122" s="34"/>
      <c r="B122" s="35"/>
      <c r="C122" s="29" t="s">
        <v>1442</v>
      </c>
      <c r="D122" s="34"/>
      <c r="E122" s="34"/>
      <c r="F122" s="34"/>
      <c r="G122" s="34"/>
      <c r="H122" s="34"/>
      <c r="I122" s="34"/>
      <c r="J122" s="34"/>
      <c r="K122" s="34"/>
      <c r="L122" s="44"/>
      <c r="S122" s="34"/>
      <c r="T122" s="34"/>
      <c r="U122" s="34"/>
      <c r="V122" s="34"/>
      <c r="W122" s="34"/>
      <c r="X122" s="34"/>
      <c r="Y122" s="34"/>
      <c r="Z122" s="34"/>
      <c r="AA122" s="34"/>
      <c r="AB122" s="34"/>
      <c r="AC122" s="34"/>
      <c r="AD122" s="34"/>
      <c r="AE122" s="34"/>
    </row>
    <row r="123" spans="1:31" s="2" customFormat="1" ht="16.5" customHeight="1">
      <c r="A123" s="34"/>
      <c r="B123" s="35"/>
      <c r="C123" s="34"/>
      <c r="D123" s="34"/>
      <c r="E123" s="285" t="str">
        <f>E11</f>
        <v>01 - Sborník ÚOŽI</v>
      </c>
      <c r="F123" s="288"/>
      <c r="G123" s="288"/>
      <c r="H123" s="288"/>
      <c r="I123" s="34"/>
      <c r="J123" s="34"/>
      <c r="K123" s="34"/>
      <c r="L123" s="44"/>
      <c r="S123" s="34"/>
      <c r="T123" s="34"/>
      <c r="U123" s="34"/>
      <c r="V123" s="34"/>
      <c r="W123" s="34"/>
      <c r="X123" s="34"/>
      <c r="Y123" s="34"/>
      <c r="Z123" s="34"/>
      <c r="AA123" s="34"/>
      <c r="AB123" s="34"/>
      <c r="AC123" s="34"/>
      <c r="AD123" s="34"/>
      <c r="AE123" s="34"/>
    </row>
    <row r="124" spans="1:31" s="2" customFormat="1" ht="6.95" customHeight="1">
      <c r="A124" s="34"/>
      <c r="B124" s="35"/>
      <c r="C124" s="34"/>
      <c r="D124" s="34"/>
      <c r="E124" s="34"/>
      <c r="F124" s="34"/>
      <c r="G124" s="34"/>
      <c r="H124" s="34"/>
      <c r="I124" s="34"/>
      <c r="J124" s="34"/>
      <c r="K124" s="34"/>
      <c r="L124" s="44"/>
      <c r="S124" s="34"/>
      <c r="T124" s="34"/>
      <c r="U124" s="34"/>
      <c r="V124" s="34"/>
      <c r="W124" s="34"/>
      <c r="X124" s="34"/>
      <c r="Y124" s="34"/>
      <c r="Z124" s="34"/>
      <c r="AA124" s="34"/>
      <c r="AB124" s="34"/>
      <c r="AC124" s="34"/>
      <c r="AD124" s="34"/>
      <c r="AE124" s="34"/>
    </row>
    <row r="125" spans="1:31" s="2" customFormat="1" ht="12" customHeight="1">
      <c r="A125" s="34"/>
      <c r="B125" s="35"/>
      <c r="C125" s="29" t="s">
        <v>20</v>
      </c>
      <c r="D125" s="34"/>
      <c r="E125" s="34"/>
      <c r="F125" s="27" t="str">
        <f>F14</f>
        <v xml:space="preserve"> </v>
      </c>
      <c r="G125" s="34"/>
      <c r="H125" s="34"/>
      <c r="I125" s="29" t="s">
        <v>22</v>
      </c>
      <c r="J125" s="57">
        <f>IF(J14="","",J14)</f>
        <v>45072</v>
      </c>
      <c r="K125" s="34"/>
      <c r="L125" s="44"/>
      <c r="S125" s="34"/>
      <c r="T125" s="34"/>
      <c r="U125" s="34"/>
      <c r="V125" s="34"/>
      <c r="W125" s="34"/>
      <c r="X125" s="34"/>
      <c r="Y125" s="34"/>
      <c r="Z125" s="34"/>
      <c r="AA125" s="34"/>
      <c r="AB125" s="34"/>
      <c r="AC125" s="34"/>
      <c r="AD125" s="34"/>
      <c r="AE125" s="34"/>
    </row>
    <row r="126" spans="1:31" s="2" customFormat="1" ht="6.95" customHeight="1">
      <c r="A126" s="34"/>
      <c r="B126" s="35"/>
      <c r="C126" s="34"/>
      <c r="D126" s="34"/>
      <c r="E126" s="34"/>
      <c r="F126" s="34"/>
      <c r="G126" s="34"/>
      <c r="H126" s="34"/>
      <c r="I126" s="34"/>
      <c r="J126" s="34"/>
      <c r="K126" s="34"/>
      <c r="L126" s="44"/>
      <c r="S126" s="34"/>
      <c r="T126" s="34"/>
      <c r="U126" s="34"/>
      <c r="V126" s="34"/>
      <c r="W126" s="34"/>
      <c r="X126" s="34"/>
      <c r="Y126" s="34"/>
      <c r="Z126" s="34"/>
      <c r="AA126" s="34"/>
      <c r="AB126" s="34"/>
      <c r="AC126" s="34"/>
      <c r="AD126" s="34"/>
      <c r="AE126" s="34"/>
    </row>
    <row r="127" spans="1:31" s="2" customFormat="1" ht="15.2" customHeight="1">
      <c r="A127" s="34"/>
      <c r="B127" s="35"/>
      <c r="C127" s="29" t="s">
        <v>23</v>
      </c>
      <c r="D127" s="34"/>
      <c r="E127" s="34"/>
      <c r="F127" s="27" t="str">
        <f>E17</f>
        <v xml:space="preserve"> </v>
      </c>
      <c r="G127" s="34"/>
      <c r="H127" s="34"/>
      <c r="I127" s="29" t="s">
        <v>28</v>
      </c>
      <c r="J127" s="32" t="str">
        <f>E23</f>
        <v xml:space="preserve"> </v>
      </c>
      <c r="K127" s="34"/>
      <c r="L127" s="44"/>
      <c r="S127" s="34"/>
      <c r="T127" s="34"/>
      <c r="U127" s="34"/>
      <c r="V127" s="34"/>
      <c r="W127" s="34"/>
      <c r="X127" s="34"/>
      <c r="Y127" s="34"/>
      <c r="Z127" s="34"/>
      <c r="AA127" s="34"/>
      <c r="AB127" s="34"/>
      <c r="AC127" s="34"/>
      <c r="AD127" s="34"/>
      <c r="AE127" s="34"/>
    </row>
    <row r="128" spans="1:31" s="2" customFormat="1" ht="15.2" customHeight="1">
      <c r="A128" s="34"/>
      <c r="B128" s="35"/>
      <c r="C128" s="29" t="s">
        <v>26</v>
      </c>
      <c r="D128" s="34"/>
      <c r="E128" s="34"/>
      <c r="F128" s="27" t="str">
        <f>IF(E20="","",E20)</f>
        <v>Vyplň údaj</v>
      </c>
      <c r="G128" s="34"/>
      <c r="H128" s="34"/>
      <c r="I128" s="29" t="s">
        <v>30</v>
      </c>
      <c r="J128" s="32" t="str">
        <f>E26</f>
        <v xml:space="preserve"> </v>
      </c>
      <c r="K128" s="34"/>
      <c r="L128" s="44"/>
      <c r="S128" s="34"/>
      <c r="T128" s="34"/>
      <c r="U128" s="34"/>
      <c r="V128" s="34"/>
      <c r="W128" s="34"/>
      <c r="X128" s="34"/>
      <c r="Y128" s="34"/>
      <c r="Z128" s="34"/>
      <c r="AA128" s="34"/>
      <c r="AB128" s="34"/>
      <c r="AC128" s="34"/>
      <c r="AD128" s="34"/>
      <c r="AE128" s="34"/>
    </row>
    <row r="129" spans="1:65" s="2" customFormat="1" ht="10.35" customHeight="1">
      <c r="A129" s="34"/>
      <c r="B129" s="35"/>
      <c r="C129" s="34"/>
      <c r="D129" s="34"/>
      <c r="E129" s="34"/>
      <c r="F129" s="34"/>
      <c r="G129" s="34"/>
      <c r="H129" s="34"/>
      <c r="I129" s="34"/>
      <c r="J129" s="34"/>
      <c r="K129" s="34"/>
      <c r="L129" s="44"/>
      <c r="S129" s="34"/>
      <c r="T129" s="34"/>
      <c r="U129" s="34"/>
      <c r="V129" s="34"/>
      <c r="W129" s="34"/>
      <c r="X129" s="34"/>
      <c r="Y129" s="34"/>
      <c r="Z129" s="34"/>
      <c r="AA129" s="34"/>
      <c r="AB129" s="34"/>
      <c r="AC129" s="34"/>
      <c r="AD129" s="34"/>
      <c r="AE129" s="34"/>
    </row>
    <row r="130" spans="1:65" s="11" customFormat="1" ht="29.25" customHeight="1">
      <c r="A130" s="127"/>
      <c r="B130" s="128"/>
      <c r="C130" s="129" t="s">
        <v>138</v>
      </c>
      <c r="D130" s="130" t="s">
        <v>57</v>
      </c>
      <c r="E130" s="130" t="s">
        <v>53</v>
      </c>
      <c r="F130" s="130" t="s">
        <v>54</v>
      </c>
      <c r="G130" s="130" t="s">
        <v>139</v>
      </c>
      <c r="H130" s="130" t="s">
        <v>140</v>
      </c>
      <c r="I130" s="130" t="s">
        <v>141</v>
      </c>
      <c r="J130" s="131" t="s">
        <v>131</v>
      </c>
      <c r="K130" s="132" t="s">
        <v>142</v>
      </c>
      <c r="L130" s="133"/>
      <c r="M130" s="64" t="s">
        <v>1</v>
      </c>
      <c r="N130" s="65" t="s">
        <v>36</v>
      </c>
      <c r="O130" s="65" t="s">
        <v>143</v>
      </c>
      <c r="P130" s="65" t="s">
        <v>144</v>
      </c>
      <c r="Q130" s="65" t="s">
        <v>145</v>
      </c>
      <c r="R130" s="65" t="s">
        <v>146</v>
      </c>
      <c r="S130" s="65" t="s">
        <v>147</v>
      </c>
      <c r="T130" s="66" t="s">
        <v>148</v>
      </c>
      <c r="U130" s="127"/>
      <c r="V130" s="127"/>
      <c r="W130" s="127"/>
      <c r="X130" s="127"/>
      <c r="Y130" s="127"/>
      <c r="Z130" s="127"/>
      <c r="AA130" s="127"/>
      <c r="AB130" s="127"/>
      <c r="AC130" s="127"/>
      <c r="AD130" s="127"/>
      <c r="AE130" s="127"/>
    </row>
    <row r="131" spans="1:65" s="2" customFormat="1" ht="22.9" customHeight="1">
      <c r="A131" s="34"/>
      <c r="B131" s="35"/>
      <c r="C131" s="71" t="s">
        <v>149</v>
      </c>
      <c r="D131" s="34"/>
      <c r="E131" s="34"/>
      <c r="F131" s="34"/>
      <c r="G131" s="34"/>
      <c r="H131" s="34"/>
      <c r="I131" s="34"/>
      <c r="J131" s="134">
        <f>BK131</f>
        <v>0</v>
      </c>
      <c r="K131" s="34"/>
      <c r="L131" s="35"/>
      <c r="M131" s="67"/>
      <c r="N131" s="58"/>
      <c r="O131" s="68"/>
      <c r="P131" s="135">
        <f>P132+P305+P374+P379</f>
        <v>0</v>
      </c>
      <c r="Q131" s="68"/>
      <c r="R131" s="135">
        <f>R132+R305+R374+R379</f>
        <v>0</v>
      </c>
      <c r="S131" s="68"/>
      <c r="T131" s="136">
        <f>T132+T305+T374+T379</f>
        <v>0</v>
      </c>
      <c r="U131" s="34"/>
      <c r="V131" s="34"/>
      <c r="W131" s="34"/>
      <c r="X131" s="34"/>
      <c r="Y131" s="34"/>
      <c r="Z131" s="34"/>
      <c r="AA131" s="34"/>
      <c r="AB131" s="34"/>
      <c r="AC131" s="34"/>
      <c r="AD131" s="34"/>
      <c r="AE131" s="34"/>
      <c r="AT131" s="19" t="s">
        <v>71</v>
      </c>
      <c r="AU131" s="19" t="s">
        <v>133</v>
      </c>
      <c r="BK131" s="137">
        <f>BK132+BK305+BK374+BK379</f>
        <v>0</v>
      </c>
    </row>
    <row r="132" spans="1:65" s="12" customFormat="1" ht="25.9" customHeight="1">
      <c r="B132" s="138"/>
      <c r="D132" s="139" t="s">
        <v>71</v>
      </c>
      <c r="E132" s="140" t="s">
        <v>104</v>
      </c>
      <c r="F132" s="140" t="s">
        <v>1462</v>
      </c>
      <c r="I132" s="141"/>
      <c r="J132" s="142">
        <f>BK132</f>
        <v>0</v>
      </c>
      <c r="L132" s="138"/>
      <c r="M132" s="143"/>
      <c r="N132" s="144"/>
      <c r="O132" s="144"/>
      <c r="P132" s="145">
        <f>P133+SUM(P134:P294)</f>
        <v>0</v>
      </c>
      <c r="Q132" s="144"/>
      <c r="R132" s="145">
        <f>R133+SUM(R134:R294)</f>
        <v>0</v>
      </c>
      <c r="S132" s="144"/>
      <c r="T132" s="146">
        <f>T133+SUM(T134:T294)</f>
        <v>0</v>
      </c>
      <c r="AR132" s="139" t="s">
        <v>80</v>
      </c>
      <c r="AT132" s="147" t="s">
        <v>71</v>
      </c>
      <c r="AU132" s="147" t="s">
        <v>72</v>
      </c>
      <c r="AY132" s="139" t="s">
        <v>152</v>
      </c>
      <c r="BK132" s="148">
        <f>BK133+SUM(BK134:BK294)</f>
        <v>0</v>
      </c>
    </row>
    <row r="133" spans="1:65" s="2" customFormat="1" ht="55.5" customHeight="1">
      <c r="A133" s="34"/>
      <c r="B133" s="151"/>
      <c r="C133" s="152" t="s">
        <v>80</v>
      </c>
      <c r="D133" s="152" t="s">
        <v>155</v>
      </c>
      <c r="E133" s="153" t="s">
        <v>1463</v>
      </c>
      <c r="F133" s="154" t="s">
        <v>1464</v>
      </c>
      <c r="G133" s="155" t="s">
        <v>176</v>
      </c>
      <c r="H133" s="156">
        <v>2540</v>
      </c>
      <c r="I133" s="157"/>
      <c r="J133" s="158">
        <f>ROUND(I133*H133,2)</f>
        <v>0</v>
      </c>
      <c r="K133" s="159"/>
      <c r="L133" s="35"/>
      <c r="M133" s="160" t="s">
        <v>1</v>
      </c>
      <c r="N133" s="161" t="s">
        <v>37</v>
      </c>
      <c r="O133" s="60"/>
      <c r="P133" s="162">
        <f>O133*H133</f>
        <v>0</v>
      </c>
      <c r="Q133" s="162">
        <v>0</v>
      </c>
      <c r="R133" s="162">
        <f>Q133*H133</f>
        <v>0</v>
      </c>
      <c r="S133" s="162">
        <v>0</v>
      </c>
      <c r="T133" s="163">
        <f>S133*H133</f>
        <v>0</v>
      </c>
      <c r="U133" s="34"/>
      <c r="V133" s="34"/>
      <c r="W133" s="34"/>
      <c r="X133" s="34"/>
      <c r="Y133" s="34"/>
      <c r="Z133" s="34"/>
      <c r="AA133" s="34"/>
      <c r="AB133" s="34"/>
      <c r="AC133" s="34"/>
      <c r="AD133" s="34"/>
      <c r="AE133" s="34"/>
      <c r="AR133" s="164" t="s">
        <v>159</v>
      </c>
      <c r="AT133" s="164" t="s">
        <v>155</v>
      </c>
      <c r="AU133" s="164" t="s">
        <v>80</v>
      </c>
      <c r="AY133" s="19" t="s">
        <v>152</v>
      </c>
      <c r="BE133" s="165">
        <f>IF(N133="základní",J133,0)</f>
        <v>0</v>
      </c>
      <c r="BF133" s="165">
        <f>IF(N133="snížená",J133,0)</f>
        <v>0</v>
      </c>
      <c r="BG133" s="165">
        <f>IF(N133="zákl. přenesená",J133,0)</f>
        <v>0</v>
      </c>
      <c r="BH133" s="165">
        <f>IF(N133="sníž. přenesená",J133,0)</f>
        <v>0</v>
      </c>
      <c r="BI133" s="165">
        <f>IF(N133="nulová",J133,0)</f>
        <v>0</v>
      </c>
      <c r="BJ133" s="19" t="s">
        <v>80</v>
      </c>
      <c r="BK133" s="165">
        <f>ROUND(I133*H133,2)</f>
        <v>0</v>
      </c>
      <c r="BL133" s="19" t="s">
        <v>159</v>
      </c>
      <c r="BM133" s="164" t="s">
        <v>1465</v>
      </c>
    </row>
    <row r="134" spans="1:65" s="15" customFormat="1">
      <c r="B134" s="199"/>
      <c r="D134" s="183" t="s">
        <v>440</v>
      </c>
      <c r="E134" s="200" t="s">
        <v>1</v>
      </c>
      <c r="F134" s="201" t="s">
        <v>1466</v>
      </c>
      <c r="H134" s="200" t="s">
        <v>1</v>
      </c>
      <c r="I134" s="202"/>
      <c r="L134" s="199"/>
      <c r="M134" s="203"/>
      <c r="N134" s="204"/>
      <c r="O134" s="204"/>
      <c r="P134" s="204"/>
      <c r="Q134" s="204"/>
      <c r="R134" s="204"/>
      <c r="S134" s="204"/>
      <c r="T134" s="205"/>
      <c r="AT134" s="200" t="s">
        <v>440</v>
      </c>
      <c r="AU134" s="200" t="s">
        <v>80</v>
      </c>
      <c r="AV134" s="15" t="s">
        <v>80</v>
      </c>
      <c r="AW134" s="15" t="s">
        <v>29</v>
      </c>
      <c r="AX134" s="15" t="s">
        <v>72</v>
      </c>
      <c r="AY134" s="200" t="s">
        <v>152</v>
      </c>
    </row>
    <row r="135" spans="1:65" s="13" customFormat="1">
      <c r="B135" s="182"/>
      <c r="D135" s="183" t="s">
        <v>440</v>
      </c>
      <c r="E135" s="184" t="s">
        <v>1</v>
      </c>
      <c r="F135" s="185" t="s">
        <v>1467</v>
      </c>
      <c r="H135" s="186">
        <v>2540</v>
      </c>
      <c r="I135" s="187"/>
      <c r="L135" s="182"/>
      <c r="M135" s="188"/>
      <c r="N135" s="189"/>
      <c r="O135" s="189"/>
      <c r="P135" s="189"/>
      <c r="Q135" s="189"/>
      <c r="R135" s="189"/>
      <c r="S135" s="189"/>
      <c r="T135" s="190"/>
      <c r="AT135" s="184" t="s">
        <v>440</v>
      </c>
      <c r="AU135" s="184" t="s">
        <v>80</v>
      </c>
      <c r="AV135" s="13" t="s">
        <v>82</v>
      </c>
      <c r="AW135" s="13" t="s">
        <v>29</v>
      </c>
      <c r="AX135" s="13" t="s">
        <v>72</v>
      </c>
      <c r="AY135" s="184" t="s">
        <v>152</v>
      </c>
    </row>
    <row r="136" spans="1:65" s="14" customFormat="1">
      <c r="B136" s="191"/>
      <c r="D136" s="183" t="s">
        <v>440</v>
      </c>
      <c r="E136" s="192" t="s">
        <v>1</v>
      </c>
      <c r="F136" s="193" t="s">
        <v>448</v>
      </c>
      <c r="H136" s="194">
        <v>2540</v>
      </c>
      <c r="I136" s="195"/>
      <c r="L136" s="191"/>
      <c r="M136" s="196"/>
      <c r="N136" s="197"/>
      <c r="O136" s="197"/>
      <c r="P136" s="197"/>
      <c r="Q136" s="197"/>
      <c r="R136" s="197"/>
      <c r="S136" s="197"/>
      <c r="T136" s="198"/>
      <c r="AT136" s="192" t="s">
        <v>440</v>
      </c>
      <c r="AU136" s="192" t="s">
        <v>80</v>
      </c>
      <c r="AV136" s="14" t="s">
        <v>159</v>
      </c>
      <c r="AW136" s="14" t="s">
        <v>29</v>
      </c>
      <c r="AX136" s="14" t="s">
        <v>80</v>
      </c>
      <c r="AY136" s="192" t="s">
        <v>152</v>
      </c>
    </row>
    <row r="137" spans="1:65" s="2" customFormat="1" ht="49.15" customHeight="1">
      <c r="A137" s="34"/>
      <c r="B137" s="151"/>
      <c r="C137" s="152" t="s">
        <v>82</v>
      </c>
      <c r="D137" s="152" t="s">
        <v>155</v>
      </c>
      <c r="E137" s="153" t="s">
        <v>1468</v>
      </c>
      <c r="F137" s="154" t="s">
        <v>1469</v>
      </c>
      <c r="G137" s="155" t="s">
        <v>188</v>
      </c>
      <c r="H137" s="156">
        <v>12</v>
      </c>
      <c r="I137" s="157"/>
      <c r="J137" s="158">
        <f>ROUND(I137*H137,2)</f>
        <v>0</v>
      </c>
      <c r="K137" s="159"/>
      <c r="L137" s="35"/>
      <c r="M137" s="160" t="s">
        <v>1</v>
      </c>
      <c r="N137" s="161" t="s">
        <v>37</v>
      </c>
      <c r="O137" s="60"/>
      <c r="P137" s="162">
        <f>O137*H137</f>
        <v>0</v>
      </c>
      <c r="Q137" s="162">
        <v>0</v>
      </c>
      <c r="R137" s="162">
        <f>Q137*H137</f>
        <v>0</v>
      </c>
      <c r="S137" s="162">
        <v>0</v>
      </c>
      <c r="T137" s="163">
        <f>S137*H137</f>
        <v>0</v>
      </c>
      <c r="U137" s="34"/>
      <c r="V137" s="34"/>
      <c r="W137" s="34"/>
      <c r="X137" s="34"/>
      <c r="Y137" s="34"/>
      <c r="Z137" s="34"/>
      <c r="AA137" s="34"/>
      <c r="AB137" s="34"/>
      <c r="AC137" s="34"/>
      <c r="AD137" s="34"/>
      <c r="AE137" s="34"/>
      <c r="AR137" s="164" t="s">
        <v>425</v>
      </c>
      <c r="AT137" s="164" t="s">
        <v>155</v>
      </c>
      <c r="AU137" s="164" t="s">
        <v>80</v>
      </c>
      <c r="AY137" s="19" t="s">
        <v>152</v>
      </c>
      <c r="BE137" s="165">
        <f>IF(N137="základní",J137,0)</f>
        <v>0</v>
      </c>
      <c r="BF137" s="165">
        <f>IF(N137="snížená",J137,0)</f>
        <v>0</v>
      </c>
      <c r="BG137" s="165">
        <f>IF(N137="zákl. přenesená",J137,0)</f>
        <v>0</v>
      </c>
      <c r="BH137" s="165">
        <f>IF(N137="sníž. přenesená",J137,0)</f>
        <v>0</v>
      </c>
      <c r="BI137" s="165">
        <f>IF(N137="nulová",J137,0)</f>
        <v>0</v>
      </c>
      <c r="BJ137" s="19" t="s">
        <v>80</v>
      </c>
      <c r="BK137" s="165">
        <f>ROUND(I137*H137,2)</f>
        <v>0</v>
      </c>
      <c r="BL137" s="19" t="s">
        <v>425</v>
      </c>
      <c r="BM137" s="164" t="s">
        <v>1470</v>
      </c>
    </row>
    <row r="138" spans="1:65" s="15" customFormat="1">
      <c r="B138" s="199"/>
      <c r="D138" s="183" t="s">
        <v>440</v>
      </c>
      <c r="E138" s="200" t="s">
        <v>1</v>
      </c>
      <c r="F138" s="201" t="s">
        <v>1471</v>
      </c>
      <c r="H138" s="200" t="s">
        <v>1</v>
      </c>
      <c r="I138" s="202"/>
      <c r="L138" s="199"/>
      <c r="M138" s="203"/>
      <c r="N138" s="204"/>
      <c r="O138" s="204"/>
      <c r="P138" s="204"/>
      <c r="Q138" s="204"/>
      <c r="R138" s="204"/>
      <c r="S138" s="204"/>
      <c r="T138" s="205"/>
      <c r="AT138" s="200" t="s">
        <v>440</v>
      </c>
      <c r="AU138" s="200" t="s">
        <v>80</v>
      </c>
      <c r="AV138" s="15" t="s">
        <v>80</v>
      </c>
      <c r="AW138" s="15" t="s">
        <v>29</v>
      </c>
      <c r="AX138" s="15" t="s">
        <v>72</v>
      </c>
      <c r="AY138" s="200" t="s">
        <v>152</v>
      </c>
    </row>
    <row r="139" spans="1:65" s="13" customFormat="1">
      <c r="B139" s="182"/>
      <c r="D139" s="183" t="s">
        <v>440</v>
      </c>
      <c r="E139" s="184" t="s">
        <v>1</v>
      </c>
      <c r="F139" s="185" t="s">
        <v>199</v>
      </c>
      <c r="H139" s="186">
        <v>12</v>
      </c>
      <c r="I139" s="187"/>
      <c r="L139" s="182"/>
      <c r="M139" s="188"/>
      <c r="N139" s="189"/>
      <c r="O139" s="189"/>
      <c r="P139" s="189"/>
      <c r="Q139" s="189"/>
      <c r="R139" s="189"/>
      <c r="S139" s="189"/>
      <c r="T139" s="190"/>
      <c r="AT139" s="184" t="s">
        <v>440</v>
      </c>
      <c r="AU139" s="184" t="s">
        <v>80</v>
      </c>
      <c r="AV139" s="13" t="s">
        <v>82</v>
      </c>
      <c r="AW139" s="13" t="s">
        <v>29</v>
      </c>
      <c r="AX139" s="13" t="s">
        <v>80</v>
      </c>
      <c r="AY139" s="184" t="s">
        <v>152</v>
      </c>
    </row>
    <row r="140" spans="1:65" s="2" customFormat="1" ht="49.15" customHeight="1">
      <c r="A140" s="34"/>
      <c r="B140" s="151"/>
      <c r="C140" s="152" t="s">
        <v>162</v>
      </c>
      <c r="D140" s="152" t="s">
        <v>155</v>
      </c>
      <c r="E140" s="153" t="s">
        <v>1472</v>
      </c>
      <c r="F140" s="154" t="s">
        <v>1473</v>
      </c>
      <c r="G140" s="155" t="s">
        <v>188</v>
      </c>
      <c r="H140" s="156">
        <v>26</v>
      </c>
      <c r="I140" s="157"/>
      <c r="J140" s="158">
        <f>ROUND(I140*H140,2)</f>
        <v>0</v>
      </c>
      <c r="K140" s="159"/>
      <c r="L140" s="35"/>
      <c r="M140" s="160" t="s">
        <v>1</v>
      </c>
      <c r="N140" s="161" t="s">
        <v>37</v>
      </c>
      <c r="O140" s="60"/>
      <c r="P140" s="162">
        <f>O140*H140</f>
        <v>0</v>
      </c>
      <c r="Q140" s="162">
        <v>0</v>
      </c>
      <c r="R140" s="162">
        <f>Q140*H140</f>
        <v>0</v>
      </c>
      <c r="S140" s="162">
        <v>0</v>
      </c>
      <c r="T140" s="163">
        <f>S140*H140</f>
        <v>0</v>
      </c>
      <c r="U140" s="34"/>
      <c r="V140" s="34"/>
      <c r="W140" s="34"/>
      <c r="X140" s="34"/>
      <c r="Y140" s="34"/>
      <c r="Z140" s="34"/>
      <c r="AA140" s="34"/>
      <c r="AB140" s="34"/>
      <c r="AC140" s="34"/>
      <c r="AD140" s="34"/>
      <c r="AE140" s="34"/>
      <c r="AR140" s="164" t="s">
        <v>425</v>
      </c>
      <c r="AT140" s="164" t="s">
        <v>155</v>
      </c>
      <c r="AU140" s="164" t="s">
        <v>80</v>
      </c>
      <c r="AY140" s="19" t="s">
        <v>152</v>
      </c>
      <c r="BE140" s="165">
        <f>IF(N140="základní",J140,0)</f>
        <v>0</v>
      </c>
      <c r="BF140" s="165">
        <f>IF(N140="snížená",J140,0)</f>
        <v>0</v>
      </c>
      <c r="BG140" s="165">
        <f>IF(N140="zákl. přenesená",J140,0)</f>
        <v>0</v>
      </c>
      <c r="BH140" s="165">
        <f>IF(N140="sníž. přenesená",J140,0)</f>
        <v>0</v>
      </c>
      <c r="BI140" s="165">
        <f>IF(N140="nulová",J140,0)</f>
        <v>0</v>
      </c>
      <c r="BJ140" s="19" t="s">
        <v>80</v>
      </c>
      <c r="BK140" s="165">
        <f>ROUND(I140*H140,2)</f>
        <v>0</v>
      </c>
      <c r="BL140" s="19" t="s">
        <v>425</v>
      </c>
      <c r="BM140" s="164" t="s">
        <v>1474</v>
      </c>
    </row>
    <row r="141" spans="1:65" s="15" customFormat="1">
      <c r="B141" s="199"/>
      <c r="D141" s="183" t="s">
        <v>440</v>
      </c>
      <c r="E141" s="200" t="s">
        <v>1</v>
      </c>
      <c r="F141" s="201" t="s">
        <v>1475</v>
      </c>
      <c r="H141" s="200" t="s">
        <v>1</v>
      </c>
      <c r="I141" s="202"/>
      <c r="L141" s="199"/>
      <c r="M141" s="203"/>
      <c r="N141" s="204"/>
      <c r="O141" s="204"/>
      <c r="P141" s="204"/>
      <c r="Q141" s="204"/>
      <c r="R141" s="204"/>
      <c r="S141" s="204"/>
      <c r="T141" s="205"/>
      <c r="AT141" s="200" t="s">
        <v>440</v>
      </c>
      <c r="AU141" s="200" t="s">
        <v>80</v>
      </c>
      <c r="AV141" s="15" t="s">
        <v>80</v>
      </c>
      <c r="AW141" s="15" t="s">
        <v>29</v>
      </c>
      <c r="AX141" s="15" t="s">
        <v>72</v>
      </c>
      <c r="AY141" s="200" t="s">
        <v>152</v>
      </c>
    </row>
    <row r="142" spans="1:65" s="13" customFormat="1">
      <c r="B142" s="182"/>
      <c r="D142" s="183" t="s">
        <v>440</v>
      </c>
      <c r="E142" s="184" t="s">
        <v>1</v>
      </c>
      <c r="F142" s="185" t="s">
        <v>168</v>
      </c>
      <c r="H142" s="186">
        <v>8</v>
      </c>
      <c r="I142" s="187"/>
      <c r="L142" s="182"/>
      <c r="M142" s="188"/>
      <c r="N142" s="189"/>
      <c r="O142" s="189"/>
      <c r="P142" s="189"/>
      <c r="Q142" s="189"/>
      <c r="R142" s="189"/>
      <c r="S142" s="189"/>
      <c r="T142" s="190"/>
      <c r="AT142" s="184" t="s">
        <v>440</v>
      </c>
      <c r="AU142" s="184" t="s">
        <v>80</v>
      </c>
      <c r="AV142" s="13" t="s">
        <v>82</v>
      </c>
      <c r="AW142" s="13" t="s">
        <v>29</v>
      </c>
      <c r="AX142" s="13" t="s">
        <v>72</v>
      </c>
      <c r="AY142" s="184" t="s">
        <v>152</v>
      </c>
    </row>
    <row r="143" spans="1:65" s="15" customFormat="1">
      <c r="B143" s="199"/>
      <c r="D143" s="183" t="s">
        <v>440</v>
      </c>
      <c r="E143" s="200" t="s">
        <v>1</v>
      </c>
      <c r="F143" s="201" t="s">
        <v>1476</v>
      </c>
      <c r="H143" s="200" t="s">
        <v>1</v>
      </c>
      <c r="I143" s="202"/>
      <c r="L143" s="199"/>
      <c r="M143" s="203"/>
      <c r="N143" s="204"/>
      <c r="O143" s="204"/>
      <c r="P143" s="204"/>
      <c r="Q143" s="204"/>
      <c r="R143" s="204"/>
      <c r="S143" s="204"/>
      <c r="T143" s="205"/>
      <c r="AT143" s="200" t="s">
        <v>440</v>
      </c>
      <c r="AU143" s="200" t="s">
        <v>80</v>
      </c>
      <c r="AV143" s="15" t="s">
        <v>80</v>
      </c>
      <c r="AW143" s="15" t="s">
        <v>29</v>
      </c>
      <c r="AX143" s="15" t="s">
        <v>72</v>
      </c>
      <c r="AY143" s="200" t="s">
        <v>152</v>
      </c>
    </row>
    <row r="144" spans="1:65" s="13" customFormat="1">
      <c r="B144" s="182"/>
      <c r="D144" s="183" t="s">
        <v>440</v>
      </c>
      <c r="E144" s="184" t="s">
        <v>1</v>
      </c>
      <c r="F144" s="185" t="s">
        <v>184</v>
      </c>
      <c r="H144" s="186">
        <v>18</v>
      </c>
      <c r="I144" s="187"/>
      <c r="L144" s="182"/>
      <c r="M144" s="188"/>
      <c r="N144" s="189"/>
      <c r="O144" s="189"/>
      <c r="P144" s="189"/>
      <c r="Q144" s="189"/>
      <c r="R144" s="189"/>
      <c r="S144" s="189"/>
      <c r="T144" s="190"/>
      <c r="AT144" s="184" t="s">
        <v>440</v>
      </c>
      <c r="AU144" s="184" t="s">
        <v>80</v>
      </c>
      <c r="AV144" s="13" t="s">
        <v>82</v>
      </c>
      <c r="AW144" s="13" t="s">
        <v>29</v>
      </c>
      <c r="AX144" s="13" t="s">
        <v>72</v>
      </c>
      <c r="AY144" s="184" t="s">
        <v>152</v>
      </c>
    </row>
    <row r="145" spans="1:65" s="14" customFormat="1">
      <c r="B145" s="191"/>
      <c r="D145" s="183" t="s">
        <v>440</v>
      </c>
      <c r="E145" s="192" t="s">
        <v>1</v>
      </c>
      <c r="F145" s="193" t="s">
        <v>448</v>
      </c>
      <c r="H145" s="194">
        <v>26</v>
      </c>
      <c r="I145" s="195"/>
      <c r="L145" s="191"/>
      <c r="M145" s="196"/>
      <c r="N145" s="197"/>
      <c r="O145" s="197"/>
      <c r="P145" s="197"/>
      <c r="Q145" s="197"/>
      <c r="R145" s="197"/>
      <c r="S145" s="197"/>
      <c r="T145" s="198"/>
      <c r="AT145" s="192" t="s">
        <v>440</v>
      </c>
      <c r="AU145" s="192" t="s">
        <v>80</v>
      </c>
      <c r="AV145" s="14" t="s">
        <v>159</v>
      </c>
      <c r="AW145" s="14" t="s">
        <v>29</v>
      </c>
      <c r="AX145" s="14" t="s">
        <v>80</v>
      </c>
      <c r="AY145" s="192" t="s">
        <v>152</v>
      </c>
    </row>
    <row r="146" spans="1:65" s="2" customFormat="1" ht="21.75" customHeight="1">
      <c r="A146" s="34"/>
      <c r="B146" s="151"/>
      <c r="C146" s="166" t="s">
        <v>159</v>
      </c>
      <c r="D146" s="166" t="s">
        <v>169</v>
      </c>
      <c r="E146" s="167" t="s">
        <v>1477</v>
      </c>
      <c r="F146" s="168" t="s">
        <v>1478</v>
      </c>
      <c r="G146" s="169" t="s">
        <v>176</v>
      </c>
      <c r="H146" s="170">
        <v>910</v>
      </c>
      <c r="I146" s="171"/>
      <c r="J146" s="172">
        <f>ROUND(I146*H146,2)</f>
        <v>0</v>
      </c>
      <c r="K146" s="173"/>
      <c r="L146" s="174"/>
      <c r="M146" s="175" t="s">
        <v>1</v>
      </c>
      <c r="N146" s="176" t="s">
        <v>37</v>
      </c>
      <c r="O146" s="60"/>
      <c r="P146" s="162">
        <f>O146*H146</f>
        <v>0</v>
      </c>
      <c r="Q146" s="162">
        <v>0</v>
      </c>
      <c r="R146" s="162">
        <f>Q146*H146</f>
        <v>0</v>
      </c>
      <c r="S146" s="162">
        <v>0</v>
      </c>
      <c r="T146" s="163">
        <f>S146*H146</f>
        <v>0</v>
      </c>
      <c r="U146" s="34"/>
      <c r="V146" s="34"/>
      <c r="W146" s="34"/>
      <c r="X146" s="34"/>
      <c r="Y146" s="34"/>
      <c r="Z146" s="34"/>
      <c r="AA146" s="34"/>
      <c r="AB146" s="34"/>
      <c r="AC146" s="34"/>
      <c r="AD146" s="34"/>
      <c r="AE146" s="34"/>
      <c r="AR146" s="164" t="s">
        <v>1479</v>
      </c>
      <c r="AT146" s="164" t="s">
        <v>169</v>
      </c>
      <c r="AU146" s="164" t="s">
        <v>80</v>
      </c>
      <c r="AY146" s="19" t="s">
        <v>152</v>
      </c>
      <c r="BE146" s="165">
        <f>IF(N146="základní",J146,0)</f>
        <v>0</v>
      </c>
      <c r="BF146" s="165">
        <f>IF(N146="snížená",J146,0)</f>
        <v>0</v>
      </c>
      <c r="BG146" s="165">
        <f>IF(N146="zákl. přenesená",J146,0)</f>
        <v>0</v>
      </c>
      <c r="BH146" s="165">
        <f>IF(N146="sníž. přenesená",J146,0)</f>
        <v>0</v>
      </c>
      <c r="BI146" s="165">
        <f>IF(N146="nulová",J146,0)</f>
        <v>0</v>
      </c>
      <c r="BJ146" s="19" t="s">
        <v>80</v>
      </c>
      <c r="BK146" s="165">
        <f>ROUND(I146*H146,2)</f>
        <v>0</v>
      </c>
      <c r="BL146" s="19" t="s">
        <v>391</v>
      </c>
      <c r="BM146" s="164" t="s">
        <v>1480</v>
      </c>
    </row>
    <row r="147" spans="1:65" s="15" customFormat="1">
      <c r="B147" s="199"/>
      <c r="D147" s="183" t="s">
        <v>440</v>
      </c>
      <c r="E147" s="200" t="s">
        <v>1</v>
      </c>
      <c r="F147" s="201" t="s">
        <v>1481</v>
      </c>
      <c r="H147" s="200" t="s">
        <v>1</v>
      </c>
      <c r="I147" s="202"/>
      <c r="L147" s="199"/>
      <c r="M147" s="203"/>
      <c r="N147" s="204"/>
      <c r="O147" s="204"/>
      <c r="P147" s="204"/>
      <c r="Q147" s="204"/>
      <c r="R147" s="204"/>
      <c r="S147" s="204"/>
      <c r="T147" s="205"/>
      <c r="AT147" s="200" t="s">
        <v>440</v>
      </c>
      <c r="AU147" s="200" t="s">
        <v>80</v>
      </c>
      <c r="AV147" s="15" t="s">
        <v>80</v>
      </c>
      <c r="AW147" s="15" t="s">
        <v>29</v>
      </c>
      <c r="AX147" s="15" t="s">
        <v>72</v>
      </c>
      <c r="AY147" s="200" t="s">
        <v>152</v>
      </c>
    </row>
    <row r="148" spans="1:65" s="13" customFormat="1">
      <c r="B148" s="182"/>
      <c r="D148" s="183" t="s">
        <v>440</v>
      </c>
      <c r="E148" s="184" t="s">
        <v>1</v>
      </c>
      <c r="F148" s="185" t="s">
        <v>1482</v>
      </c>
      <c r="H148" s="186">
        <v>910</v>
      </c>
      <c r="I148" s="187"/>
      <c r="L148" s="182"/>
      <c r="M148" s="188"/>
      <c r="N148" s="189"/>
      <c r="O148" s="189"/>
      <c r="P148" s="189"/>
      <c r="Q148" s="189"/>
      <c r="R148" s="189"/>
      <c r="S148" s="189"/>
      <c r="T148" s="190"/>
      <c r="AT148" s="184" t="s">
        <v>440</v>
      </c>
      <c r="AU148" s="184" t="s">
        <v>80</v>
      </c>
      <c r="AV148" s="13" t="s">
        <v>82</v>
      </c>
      <c r="AW148" s="13" t="s">
        <v>29</v>
      </c>
      <c r="AX148" s="13" t="s">
        <v>72</v>
      </c>
      <c r="AY148" s="184" t="s">
        <v>152</v>
      </c>
    </row>
    <row r="149" spans="1:65" s="14" customFormat="1">
      <c r="B149" s="191"/>
      <c r="D149" s="183" t="s">
        <v>440</v>
      </c>
      <c r="E149" s="192" t="s">
        <v>1421</v>
      </c>
      <c r="F149" s="193" t="s">
        <v>448</v>
      </c>
      <c r="H149" s="194">
        <v>910</v>
      </c>
      <c r="I149" s="195"/>
      <c r="L149" s="191"/>
      <c r="M149" s="196"/>
      <c r="N149" s="197"/>
      <c r="O149" s="197"/>
      <c r="P149" s="197"/>
      <c r="Q149" s="197"/>
      <c r="R149" s="197"/>
      <c r="S149" s="197"/>
      <c r="T149" s="198"/>
      <c r="AT149" s="192" t="s">
        <v>440</v>
      </c>
      <c r="AU149" s="192" t="s">
        <v>80</v>
      </c>
      <c r="AV149" s="14" t="s">
        <v>159</v>
      </c>
      <c r="AW149" s="14" t="s">
        <v>29</v>
      </c>
      <c r="AX149" s="14" t="s">
        <v>80</v>
      </c>
      <c r="AY149" s="192" t="s">
        <v>152</v>
      </c>
    </row>
    <row r="150" spans="1:65" s="2" customFormat="1" ht="21.75" customHeight="1">
      <c r="A150" s="34"/>
      <c r="B150" s="151"/>
      <c r="C150" s="166" t="s">
        <v>153</v>
      </c>
      <c r="D150" s="166" t="s">
        <v>169</v>
      </c>
      <c r="E150" s="167" t="s">
        <v>1483</v>
      </c>
      <c r="F150" s="168" t="s">
        <v>1484</v>
      </c>
      <c r="G150" s="169" t="s">
        <v>176</v>
      </c>
      <c r="H150" s="170">
        <v>220</v>
      </c>
      <c r="I150" s="171"/>
      <c r="J150" s="172">
        <f>ROUND(I150*H150,2)</f>
        <v>0</v>
      </c>
      <c r="K150" s="173"/>
      <c r="L150" s="174"/>
      <c r="M150" s="175" t="s">
        <v>1</v>
      </c>
      <c r="N150" s="176" t="s">
        <v>37</v>
      </c>
      <c r="O150" s="60"/>
      <c r="P150" s="162">
        <f>O150*H150</f>
        <v>0</v>
      </c>
      <c r="Q150" s="162">
        <v>0</v>
      </c>
      <c r="R150" s="162">
        <f>Q150*H150</f>
        <v>0</v>
      </c>
      <c r="S150" s="162">
        <v>0</v>
      </c>
      <c r="T150" s="163">
        <f>S150*H150</f>
        <v>0</v>
      </c>
      <c r="U150" s="34"/>
      <c r="V150" s="34"/>
      <c r="W150" s="34"/>
      <c r="X150" s="34"/>
      <c r="Y150" s="34"/>
      <c r="Z150" s="34"/>
      <c r="AA150" s="34"/>
      <c r="AB150" s="34"/>
      <c r="AC150" s="34"/>
      <c r="AD150" s="34"/>
      <c r="AE150" s="34"/>
      <c r="AR150" s="164" t="s">
        <v>1479</v>
      </c>
      <c r="AT150" s="164" t="s">
        <v>169</v>
      </c>
      <c r="AU150" s="164" t="s">
        <v>80</v>
      </c>
      <c r="AY150" s="19" t="s">
        <v>152</v>
      </c>
      <c r="BE150" s="165">
        <f>IF(N150="základní",J150,0)</f>
        <v>0</v>
      </c>
      <c r="BF150" s="165">
        <f>IF(N150="snížená",J150,0)</f>
        <v>0</v>
      </c>
      <c r="BG150" s="165">
        <f>IF(N150="zákl. přenesená",J150,0)</f>
        <v>0</v>
      </c>
      <c r="BH150" s="165">
        <f>IF(N150="sníž. přenesená",J150,0)</f>
        <v>0</v>
      </c>
      <c r="BI150" s="165">
        <f>IF(N150="nulová",J150,0)</f>
        <v>0</v>
      </c>
      <c r="BJ150" s="19" t="s">
        <v>80</v>
      </c>
      <c r="BK150" s="165">
        <f>ROUND(I150*H150,2)</f>
        <v>0</v>
      </c>
      <c r="BL150" s="19" t="s">
        <v>391</v>
      </c>
      <c r="BM150" s="164" t="s">
        <v>1485</v>
      </c>
    </row>
    <row r="151" spans="1:65" s="15" customFormat="1">
      <c r="B151" s="199"/>
      <c r="D151" s="183" t="s">
        <v>440</v>
      </c>
      <c r="E151" s="200" t="s">
        <v>1</v>
      </c>
      <c r="F151" s="201" t="s">
        <v>1481</v>
      </c>
      <c r="H151" s="200" t="s">
        <v>1</v>
      </c>
      <c r="I151" s="202"/>
      <c r="L151" s="199"/>
      <c r="M151" s="203"/>
      <c r="N151" s="204"/>
      <c r="O151" s="204"/>
      <c r="P151" s="204"/>
      <c r="Q151" s="204"/>
      <c r="R151" s="204"/>
      <c r="S151" s="204"/>
      <c r="T151" s="205"/>
      <c r="AT151" s="200" t="s">
        <v>440</v>
      </c>
      <c r="AU151" s="200" t="s">
        <v>80</v>
      </c>
      <c r="AV151" s="15" t="s">
        <v>80</v>
      </c>
      <c r="AW151" s="15" t="s">
        <v>29</v>
      </c>
      <c r="AX151" s="15" t="s">
        <v>72</v>
      </c>
      <c r="AY151" s="200" t="s">
        <v>152</v>
      </c>
    </row>
    <row r="152" spans="1:65" s="13" customFormat="1">
      <c r="B152" s="182"/>
      <c r="D152" s="183" t="s">
        <v>440</v>
      </c>
      <c r="E152" s="184" t="s">
        <v>1</v>
      </c>
      <c r="F152" s="185" t="s">
        <v>1486</v>
      </c>
      <c r="H152" s="186">
        <v>220</v>
      </c>
      <c r="I152" s="187"/>
      <c r="L152" s="182"/>
      <c r="M152" s="188"/>
      <c r="N152" s="189"/>
      <c r="O152" s="189"/>
      <c r="P152" s="189"/>
      <c r="Q152" s="189"/>
      <c r="R152" s="189"/>
      <c r="S152" s="189"/>
      <c r="T152" s="190"/>
      <c r="AT152" s="184" t="s">
        <v>440</v>
      </c>
      <c r="AU152" s="184" t="s">
        <v>80</v>
      </c>
      <c r="AV152" s="13" t="s">
        <v>82</v>
      </c>
      <c r="AW152" s="13" t="s">
        <v>29</v>
      </c>
      <c r="AX152" s="13" t="s">
        <v>72</v>
      </c>
      <c r="AY152" s="184" t="s">
        <v>152</v>
      </c>
    </row>
    <row r="153" spans="1:65" s="14" customFormat="1">
      <c r="B153" s="191"/>
      <c r="D153" s="183" t="s">
        <v>440</v>
      </c>
      <c r="E153" s="192" t="s">
        <v>1426</v>
      </c>
      <c r="F153" s="193" t="s">
        <v>448</v>
      </c>
      <c r="H153" s="194">
        <v>220</v>
      </c>
      <c r="I153" s="195"/>
      <c r="L153" s="191"/>
      <c r="M153" s="196"/>
      <c r="N153" s="197"/>
      <c r="O153" s="197"/>
      <c r="P153" s="197"/>
      <c r="Q153" s="197"/>
      <c r="R153" s="197"/>
      <c r="S153" s="197"/>
      <c r="T153" s="198"/>
      <c r="AT153" s="192" t="s">
        <v>440</v>
      </c>
      <c r="AU153" s="192" t="s">
        <v>80</v>
      </c>
      <c r="AV153" s="14" t="s">
        <v>159</v>
      </c>
      <c r="AW153" s="14" t="s">
        <v>29</v>
      </c>
      <c r="AX153" s="14" t="s">
        <v>80</v>
      </c>
      <c r="AY153" s="192" t="s">
        <v>152</v>
      </c>
    </row>
    <row r="154" spans="1:65" s="2" customFormat="1" ht="21.75" customHeight="1">
      <c r="A154" s="34"/>
      <c r="B154" s="151"/>
      <c r="C154" s="166" t="s">
        <v>173</v>
      </c>
      <c r="D154" s="166" t="s">
        <v>169</v>
      </c>
      <c r="E154" s="167" t="s">
        <v>1487</v>
      </c>
      <c r="F154" s="168" t="s">
        <v>1488</v>
      </c>
      <c r="G154" s="169" t="s">
        <v>176</v>
      </c>
      <c r="H154" s="170">
        <v>1410</v>
      </c>
      <c r="I154" s="171"/>
      <c r="J154" s="172">
        <f>ROUND(I154*H154,2)</f>
        <v>0</v>
      </c>
      <c r="K154" s="173"/>
      <c r="L154" s="174"/>
      <c r="M154" s="175" t="s">
        <v>1</v>
      </c>
      <c r="N154" s="176" t="s">
        <v>37</v>
      </c>
      <c r="O154" s="60"/>
      <c r="P154" s="162">
        <f>O154*H154</f>
        <v>0</v>
      </c>
      <c r="Q154" s="162">
        <v>0</v>
      </c>
      <c r="R154" s="162">
        <f>Q154*H154</f>
        <v>0</v>
      </c>
      <c r="S154" s="162">
        <v>0</v>
      </c>
      <c r="T154" s="163">
        <f>S154*H154</f>
        <v>0</v>
      </c>
      <c r="U154" s="34"/>
      <c r="V154" s="34"/>
      <c r="W154" s="34"/>
      <c r="X154" s="34"/>
      <c r="Y154" s="34"/>
      <c r="Z154" s="34"/>
      <c r="AA154" s="34"/>
      <c r="AB154" s="34"/>
      <c r="AC154" s="34"/>
      <c r="AD154" s="34"/>
      <c r="AE154" s="34"/>
      <c r="AR154" s="164" t="s">
        <v>1479</v>
      </c>
      <c r="AT154" s="164" t="s">
        <v>169</v>
      </c>
      <c r="AU154" s="164" t="s">
        <v>80</v>
      </c>
      <c r="AY154" s="19" t="s">
        <v>152</v>
      </c>
      <c r="BE154" s="165">
        <f>IF(N154="základní",J154,0)</f>
        <v>0</v>
      </c>
      <c r="BF154" s="165">
        <f>IF(N154="snížená",J154,0)</f>
        <v>0</v>
      </c>
      <c r="BG154" s="165">
        <f>IF(N154="zákl. přenesená",J154,0)</f>
        <v>0</v>
      </c>
      <c r="BH154" s="165">
        <f>IF(N154="sníž. přenesená",J154,0)</f>
        <v>0</v>
      </c>
      <c r="BI154" s="165">
        <f>IF(N154="nulová",J154,0)</f>
        <v>0</v>
      </c>
      <c r="BJ154" s="19" t="s">
        <v>80</v>
      </c>
      <c r="BK154" s="165">
        <f>ROUND(I154*H154,2)</f>
        <v>0</v>
      </c>
      <c r="BL154" s="19" t="s">
        <v>391</v>
      </c>
      <c r="BM154" s="164" t="s">
        <v>1489</v>
      </c>
    </row>
    <row r="155" spans="1:65" s="15" customFormat="1">
      <c r="B155" s="199"/>
      <c r="D155" s="183" t="s">
        <v>440</v>
      </c>
      <c r="E155" s="200" t="s">
        <v>1</v>
      </c>
      <c r="F155" s="201" t="s">
        <v>1481</v>
      </c>
      <c r="H155" s="200" t="s">
        <v>1</v>
      </c>
      <c r="I155" s="202"/>
      <c r="L155" s="199"/>
      <c r="M155" s="203"/>
      <c r="N155" s="204"/>
      <c r="O155" s="204"/>
      <c r="P155" s="204"/>
      <c r="Q155" s="204"/>
      <c r="R155" s="204"/>
      <c r="S155" s="204"/>
      <c r="T155" s="205"/>
      <c r="AT155" s="200" t="s">
        <v>440</v>
      </c>
      <c r="AU155" s="200" t="s">
        <v>80</v>
      </c>
      <c r="AV155" s="15" t="s">
        <v>80</v>
      </c>
      <c r="AW155" s="15" t="s">
        <v>29</v>
      </c>
      <c r="AX155" s="15" t="s">
        <v>72</v>
      </c>
      <c r="AY155" s="200" t="s">
        <v>152</v>
      </c>
    </row>
    <row r="156" spans="1:65" s="13" customFormat="1">
      <c r="B156" s="182"/>
      <c r="D156" s="183" t="s">
        <v>440</v>
      </c>
      <c r="E156" s="184" t="s">
        <v>1</v>
      </c>
      <c r="F156" s="185" t="s">
        <v>1490</v>
      </c>
      <c r="H156" s="186">
        <v>1410</v>
      </c>
      <c r="I156" s="187"/>
      <c r="L156" s="182"/>
      <c r="M156" s="188"/>
      <c r="N156" s="189"/>
      <c r="O156" s="189"/>
      <c r="P156" s="189"/>
      <c r="Q156" s="189"/>
      <c r="R156" s="189"/>
      <c r="S156" s="189"/>
      <c r="T156" s="190"/>
      <c r="AT156" s="184" t="s">
        <v>440</v>
      </c>
      <c r="AU156" s="184" t="s">
        <v>80</v>
      </c>
      <c r="AV156" s="13" t="s">
        <v>82</v>
      </c>
      <c r="AW156" s="13" t="s">
        <v>29</v>
      </c>
      <c r="AX156" s="13" t="s">
        <v>72</v>
      </c>
      <c r="AY156" s="184" t="s">
        <v>152</v>
      </c>
    </row>
    <row r="157" spans="1:65" s="14" customFormat="1">
      <c r="B157" s="191"/>
      <c r="D157" s="183" t="s">
        <v>440</v>
      </c>
      <c r="E157" s="192" t="s">
        <v>1429</v>
      </c>
      <c r="F157" s="193" t="s">
        <v>448</v>
      </c>
      <c r="H157" s="194">
        <v>1410</v>
      </c>
      <c r="I157" s="195"/>
      <c r="L157" s="191"/>
      <c r="M157" s="196"/>
      <c r="N157" s="197"/>
      <c r="O157" s="197"/>
      <c r="P157" s="197"/>
      <c r="Q157" s="197"/>
      <c r="R157" s="197"/>
      <c r="S157" s="197"/>
      <c r="T157" s="198"/>
      <c r="AT157" s="192" t="s">
        <v>440</v>
      </c>
      <c r="AU157" s="192" t="s">
        <v>80</v>
      </c>
      <c r="AV157" s="14" t="s">
        <v>159</v>
      </c>
      <c r="AW157" s="14" t="s">
        <v>29</v>
      </c>
      <c r="AX157" s="14" t="s">
        <v>80</v>
      </c>
      <c r="AY157" s="192" t="s">
        <v>152</v>
      </c>
    </row>
    <row r="158" spans="1:65" s="2" customFormat="1" ht="55.5" customHeight="1">
      <c r="A158" s="34"/>
      <c r="B158" s="151"/>
      <c r="C158" s="152" t="s">
        <v>178</v>
      </c>
      <c r="D158" s="152" t="s">
        <v>155</v>
      </c>
      <c r="E158" s="153" t="s">
        <v>1491</v>
      </c>
      <c r="F158" s="154" t="s">
        <v>1492</v>
      </c>
      <c r="G158" s="155" t="s">
        <v>176</v>
      </c>
      <c r="H158" s="156">
        <v>1825</v>
      </c>
      <c r="I158" s="157"/>
      <c r="J158" s="158">
        <f>ROUND(I158*H158,2)</f>
        <v>0</v>
      </c>
      <c r="K158" s="159"/>
      <c r="L158" s="35"/>
      <c r="M158" s="160" t="s">
        <v>1</v>
      </c>
      <c r="N158" s="161" t="s">
        <v>37</v>
      </c>
      <c r="O158" s="60"/>
      <c r="P158" s="162">
        <f>O158*H158</f>
        <v>0</v>
      </c>
      <c r="Q158" s="162">
        <v>0</v>
      </c>
      <c r="R158" s="162">
        <f>Q158*H158</f>
        <v>0</v>
      </c>
      <c r="S158" s="162">
        <v>0</v>
      </c>
      <c r="T158" s="163">
        <f>S158*H158</f>
        <v>0</v>
      </c>
      <c r="U158" s="34"/>
      <c r="V158" s="34"/>
      <c r="W158" s="34"/>
      <c r="X158" s="34"/>
      <c r="Y158" s="34"/>
      <c r="Z158" s="34"/>
      <c r="AA158" s="34"/>
      <c r="AB158" s="34"/>
      <c r="AC158" s="34"/>
      <c r="AD158" s="34"/>
      <c r="AE158" s="34"/>
      <c r="AR158" s="164" t="s">
        <v>159</v>
      </c>
      <c r="AT158" s="164" t="s">
        <v>155</v>
      </c>
      <c r="AU158" s="164" t="s">
        <v>80</v>
      </c>
      <c r="AY158" s="19" t="s">
        <v>152</v>
      </c>
      <c r="BE158" s="165">
        <f>IF(N158="základní",J158,0)</f>
        <v>0</v>
      </c>
      <c r="BF158" s="165">
        <f>IF(N158="snížená",J158,0)</f>
        <v>0</v>
      </c>
      <c r="BG158" s="165">
        <f>IF(N158="zákl. přenesená",J158,0)</f>
        <v>0</v>
      </c>
      <c r="BH158" s="165">
        <f>IF(N158="sníž. přenesená",J158,0)</f>
        <v>0</v>
      </c>
      <c r="BI158" s="165">
        <f>IF(N158="nulová",J158,0)</f>
        <v>0</v>
      </c>
      <c r="BJ158" s="19" t="s">
        <v>80</v>
      </c>
      <c r="BK158" s="165">
        <f>ROUND(I158*H158,2)</f>
        <v>0</v>
      </c>
      <c r="BL158" s="19" t="s">
        <v>159</v>
      </c>
      <c r="BM158" s="164" t="s">
        <v>1493</v>
      </c>
    </row>
    <row r="159" spans="1:65" s="15" customFormat="1">
      <c r="B159" s="199"/>
      <c r="D159" s="183" t="s">
        <v>440</v>
      </c>
      <c r="E159" s="200" t="s">
        <v>1</v>
      </c>
      <c r="F159" s="201" t="s">
        <v>1481</v>
      </c>
      <c r="H159" s="200" t="s">
        <v>1</v>
      </c>
      <c r="I159" s="202"/>
      <c r="L159" s="199"/>
      <c r="M159" s="203"/>
      <c r="N159" s="204"/>
      <c r="O159" s="204"/>
      <c r="P159" s="204"/>
      <c r="Q159" s="204"/>
      <c r="R159" s="204"/>
      <c r="S159" s="204"/>
      <c r="T159" s="205"/>
      <c r="AT159" s="200" t="s">
        <v>440</v>
      </c>
      <c r="AU159" s="200" t="s">
        <v>80</v>
      </c>
      <c r="AV159" s="15" t="s">
        <v>80</v>
      </c>
      <c r="AW159" s="15" t="s">
        <v>29</v>
      </c>
      <c r="AX159" s="15" t="s">
        <v>72</v>
      </c>
      <c r="AY159" s="200" t="s">
        <v>152</v>
      </c>
    </row>
    <row r="160" spans="1:65" s="13" customFormat="1">
      <c r="B160" s="182"/>
      <c r="D160" s="183" t="s">
        <v>440</v>
      </c>
      <c r="E160" s="184" t="s">
        <v>1</v>
      </c>
      <c r="F160" s="185" t="s">
        <v>1494</v>
      </c>
      <c r="H160" s="186">
        <v>1825</v>
      </c>
      <c r="I160" s="187"/>
      <c r="L160" s="182"/>
      <c r="M160" s="188"/>
      <c r="N160" s="189"/>
      <c r="O160" s="189"/>
      <c r="P160" s="189"/>
      <c r="Q160" s="189"/>
      <c r="R160" s="189"/>
      <c r="S160" s="189"/>
      <c r="T160" s="190"/>
      <c r="AT160" s="184" t="s">
        <v>440</v>
      </c>
      <c r="AU160" s="184" t="s">
        <v>80</v>
      </c>
      <c r="AV160" s="13" t="s">
        <v>82</v>
      </c>
      <c r="AW160" s="13" t="s">
        <v>29</v>
      </c>
      <c r="AX160" s="13" t="s">
        <v>72</v>
      </c>
      <c r="AY160" s="184" t="s">
        <v>152</v>
      </c>
    </row>
    <row r="161" spans="1:65" s="14" customFormat="1">
      <c r="B161" s="191"/>
      <c r="D161" s="183" t="s">
        <v>440</v>
      </c>
      <c r="E161" s="192" t="s">
        <v>1</v>
      </c>
      <c r="F161" s="193" t="s">
        <v>448</v>
      </c>
      <c r="H161" s="194">
        <v>1825</v>
      </c>
      <c r="I161" s="195"/>
      <c r="L161" s="191"/>
      <c r="M161" s="196"/>
      <c r="N161" s="197"/>
      <c r="O161" s="197"/>
      <c r="P161" s="197"/>
      <c r="Q161" s="197"/>
      <c r="R161" s="197"/>
      <c r="S161" s="197"/>
      <c r="T161" s="198"/>
      <c r="AT161" s="192" t="s">
        <v>440</v>
      </c>
      <c r="AU161" s="192" t="s">
        <v>80</v>
      </c>
      <c r="AV161" s="14" t="s">
        <v>159</v>
      </c>
      <c r="AW161" s="14" t="s">
        <v>29</v>
      </c>
      <c r="AX161" s="14" t="s">
        <v>80</v>
      </c>
      <c r="AY161" s="192" t="s">
        <v>152</v>
      </c>
    </row>
    <row r="162" spans="1:65" s="2" customFormat="1" ht="49.15" customHeight="1">
      <c r="A162" s="34"/>
      <c r="B162" s="151"/>
      <c r="C162" s="152" t="s">
        <v>168</v>
      </c>
      <c r="D162" s="152" t="s">
        <v>155</v>
      </c>
      <c r="E162" s="153" t="s">
        <v>1495</v>
      </c>
      <c r="F162" s="154" t="s">
        <v>1496</v>
      </c>
      <c r="G162" s="155" t="s">
        <v>188</v>
      </c>
      <c r="H162" s="156">
        <v>14</v>
      </c>
      <c r="I162" s="157"/>
      <c r="J162" s="158">
        <f>ROUND(I162*H162,2)</f>
        <v>0</v>
      </c>
      <c r="K162" s="159"/>
      <c r="L162" s="35"/>
      <c r="M162" s="160" t="s">
        <v>1</v>
      </c>
      <c r="N162" s="161" t="s">
        <v>37</v>
      </c>
      <c r="O162" s="60"/>
      <c r="P162" s="162">
        <f>O162*H162</f>
        <v>0</v>
      </c>
      <c r="Q162" s="162">
        <v>0</v>
      </c>
      <c r="R162" s="162">
        <f>Q162*H162</f>
        <v>0</v>
      </c>
      <c r="S162" s="162">
        <v>0</v>
      </c>
      <c r="T162" s="163">
        <f>S162*H162</f>
        <v>0</v>
      </c>
      <c r="U162" s="34"/>
      <c r="V162" s="34"/>
      <c r="W162" s="34"/>
      <c r="X162" s="34"/>
      <c r="Y162" s="34"/>
      <c r="Z162" s="34"/>
      <c r="AA162" s="34"/>
      <c r="AB162" s="34"/>
      <c r="AC162" s="34"/>
      <c r="AD162" s="34"/>
      <c r="AE162" s="34"/>
      <c r="AR162" s="164" t="s">
        <v>425</v>
      </c>
      <c r="AT162" s="164" t="s">
        <v>155</v>
      </c>
      <c r="AU162" s="164" t="s">
        <v>80</v>
      </c>
      <c r="AY162" s="19" t="s">
        <v>152</v>
      </c>
      <c r="BE162" s="165">
        <f>IF(N162="základní",J162,0)</f>
        <v>0</v>
      </c>
      <c r="BF162" s="165">
        <f>IF(N162="snížená",J162,0)</f>
        <v>0</v>
      </c>
      <c r="BG162" s="165">
        <f>IF(N162="zákl. přenesená",J162,0)</f>
        <v>0</v>
      </c>
      <c r="BH162" s="165">
        <f>IF(N162="sníž. přenesená",J162,0)</f>
        <v>0</v>
      </c>
      <c r="BI162" s="165">
        <f>IF(N162="nulová",J162,0)</f>
        <v>0</v>
      </c>
      <c r="BJ162" s="19" t="s">
        <v>80</v>
      </c>
      <c r="BK162" s="165">
        <f>ROUND(I162*H162,2)</f>
        <v>0</v>
      </c>
      <c r="BL162" s="19" t="s">
        <v>425</v>
      </c>
      <c r="BM162" s="164" t="s">
        <v>1497</v>
      </c>
    </row>
    <row r="163" spans="1:65" s="15" customFormat="1">
      <c r="B163" s="199"/>
      <c r="D163" s="183" t="s">
        <v>440</v>
      </c>
      <c r="E163" s="200" t="s">
        <v>1</v>
      </c>
      <c r="F163" s="201" t="s">
        <v>1498</v>
      </c>
      <c r="H163" s="200" t="s">
        <v>1</v>
      </c>
      <c r="I163" s="202"/>
      <c r="L163" s="199"/>
      <c r="M163" s="203"/>
      <c r="N163" s="204"/>
      <c r="O163" s="204"/>
      <c r="P163" s="204"/>
      <c r="Q163" s="204"/>
      <c r="R163" s="204"/>
      <c r="S163" s="204"/>
      <c r="T163" s="205"/>
      <c r="AT163" s="200" t="s">
        <v>440</v>
      </c>
      <c r="AU163" s="200" t="s">
        <v>80</v>
      </c>
      <c r="AV163" s="15" t="s">
        <v>80</v>
      </c>
      <c r="AW163" s="15" t="s">
        <v>29</v>
      </c>
      <c r="AX163" s="15" t="s">
        <v>72</v>
      </c>
      <c r="AY163" s="200" t="s">
        <v>152</v>
      </c>
    </row>
    <row r="164" spans="1:65" s="13" customFormat="1">
      <c r="B164" s="182"/>
      <c r="D164" s="183" t="s">
        <v>440</v>
      </c>
      <c r="E164" s="184" t="s">
        <v>1</v>
      </c>
      <c r="F164" s="185" t="s">
        <v>199</v>
      </c>
      <c r="H164" s="186">
        <v>12</v>
      </c>
      <c r="I164" s="187"/>
      <c r="L164" s="182"/>
      <c r="M164" s="188"/>
      <c r="N164" s="189"/>
      <c r="O164" s="189"/>
      <c r="P164" s="189"/>
      <c r="Q164" s="189"/>
      <c r="R164" s="189"/>
      <c r="S164" s="189"/>
      <c r="T164" s="190"/>
      <c r="AT164" s="184" t="s">
        <v>440</v>
      </c>
      <c r="AU164" s="184" t="s">
        <v>80</v>
      </c>
      <c r="AV164" s="13" t="s">
        <v>82</v>
      </c>
      <c r="AW164" s="13" t="s">
        <v>29</v>
      </c>
      <c r="AX164" s="13" t="s">
        <v>72</v>
      </c>
      <c r="AY164" s="184" t="s">
        <v>152</v>
      </c>
    </row>
    <row r="165" spans="1:65" s="15" customFormat="1">
      <c r="B165" s="199"/>
      <c r="D165" s="183" t="s">
        <v>440</v>
      </c>
      <c r="E165" s="200" t="s">
        <v>1</v>
      </c>
      <c r="F165" s="201" t="s">
        <v>1499</v>
      </c>
      <c r="H165" s="200" t="s">
        <v>1</v>
      </c>
      <c r="I165" s="202"/>
      <c r="L165" s="199"/>
      <c r="M165" s="203"/>
      <c r="N165" s="204"/>
      <c r="O165" s="204"/>
      <c r="P165" s="204"/>
      <c r="Q165" s="204"/>
      <c r="R165" s="204"/>
      <c r="S165" s="204"/>
      <c r="T165" s="205"/>
      <c r="AT165" s="200" t="s">
        <v>440</v>
      </c>
      <c r="AU165" s="200" t="s">
        <v>80</v>
      </c>
      <c r="AV165" s="15" t="s">
        <v>80</v>
      </c>
      <c r="AW165" s="15" t="s">
        <v>29</v>
      </c>
      <c r="AX165" s="15" t="s">
        <v>72</v>
      </c>
      <c r="AY165" s="200" t="s">
        <v>152</v>
      </c>
    </row>
    <row r="166" spans="1:65" s="13" customFormat="1">
      <c r="B166" s="182"/>
      <c r="D166" s="183" t="s">
        <v>440</v>
      </c>
      <c r="E166" s="184" t="s">
        <v>1</v>
      </c>
      <c r="F166" s="185" t="s">
        <v>82</v>
      </c>
      <c r="H166" s="186">
        <v>2</v>
      </c>
      <c r="I166" s="187"/>
      <c r="L166" s="182"/>
      <c r="M166" s="188"/>
      <c r="N166" s="189"/>
      <c r="O166" s="189"/>
      <c r="P166" s="189"/>
      <c r="Q166" s="189"/>
      <c r="R166" s="189"/>
      <c r="S166" s="189"/>
      <c r="T166" s="190"/>
      <c r="AT166" s="184" t="s">
        <v>440</v>
      </c>
      <c r="AU166" s="184" t="s">
        <v>80</v>
      </c>
      <c r="AV166" s="13" t="s">
        <v>82</v>
      </c>
      <c r="AW166" s="13" t="s">
        <v>29</v>
      </c>
      <c r="AX166" s="13" t="s">
        <v>72</v>
      </c>
      <c r="AY166" s="184" t="s">
        <v>152</v>
      </c>
    </row>
    <row r="167" spans="1:65" s="14" customFormat="1">
      <c r="B167" s="191"/>
      <c r="D167" s="183" t="s">
        <v>440</v>
      </c>
      <c r="E167" s="192" t="s">
        <v>1</v>
      </c>
      <c r="F167" s="193" t="s">
        <v>448</v>
      </c>
      <c r="H167" s="194">
        <v>14</v>
      </c>
      <c r="I167" s="195"/>
      <c r="L167" s="191"/>
      <c r="M167" s="196"/>
      <c r="N167" s="197"/>
      <c r="O167" s="197"/>
      <c r="P167" s="197"/>
      <c r="Q167" s="197"/>
      <c r="R167" s="197"/>
      <c r="S167" s="197"/>
      <c r="T167" s="198"/>
      <c r="AT167" s="192" t="s">
        <v>440</v>
      </c>
      <c r="AU167" s="192" t="s">
        <v>80</v>
      </c>
      <c r="AV167" s="14" t="s">
        <v>159</v>
      </c>
      <c r="AW167" s="14" t="s">
        <v>29</v>
      </c>
      <c r="AX167" s="14" t="s">
        <v>80</v>
      </c>
      <c r="AY167" s="192" t="s">
        <v>152</v>
      </c>
    </row>
    <row r="168" spans="1:65" s="2" customFormat="1" ht="49.15" customHeight="1">
      <c r="A168" s="34"/>
      <c r="B168" s="151"/>
      <c r="C168" s="152" t="s">
        <v>185</v>
      </c>
      <c r="D168" s="152" t="s">
        <v>155</v>
      </c>
      <c r="E168" s="153" t="s">
        <v>1500</v>
      </c>
      <c r="F168" s="154" t="s">
        <v>1501</v>
      </c>
      <c r="G168" s="155" t="s">
        <v>188</v>
      </c>
      <c r="H168" s="156">
        <v>6</v>
      </c>
      <c r="I168" s="157"/>
      <c r="J168" s="158">
        <f>ROUND(I168*H168,2)</f>
        <v>0</v>
      </c>
      <c r="K168" s="159"/>
      <c r="L168" s="35"/>
      <c r="M168" s="160" t="s">
        <v>1</v>
      </c>
      <c r="N168" s="161" t="s">
        <v>37</v>
      </c>
      <c r="O168" s="60"/>
      <c r="P168" s="162">
        <f>O168*H168</f>
        <v>0</v>
      </c>
      <c r="Q168" s="162">
        <v>0</v>
      </c>
      <c r="R168" s="162">
        <f>Q168*H168</f>
        <v>0</v>
      </c>
      <c r="S168" s="162">
        <v>0</v>
      </c>
      <c r="T168" s="163">
        <f>S168*H168</f>
        <v>0</v>
      </c>
      <c r="U168" s="34"/>
      <c r="V168" s="34"/>
      <c r="W168" s="34"/>
      <c r="X168" s="34"/>
      <c r="Y168" s="34"/>
      <c r="Z168" s="34"/>
      <c r="AA168" s="34"/>
      <c r="AB168" s="34"/>
      <c r="AC168" s="34"/>
      <c r="AD168" s="34"/>
      <c r="AE168" s="34"/>
      <c r="AR168" s="164" t="s">
        <v>425</v>
      </c>
      <c r="AT168" s="164" t="s">
        <v>155</v>
      </c>
      <c r="AU168" s="164" t="s">
        <v>80</v>
      </c>
      <c r="AY168" s="19" t="s">
        <v>152</v>
      </c>
      <c r="BE168" s="165">
        <f>IF(N168="základní",J168,0)</f>
        <v>0</v>
      </c>
      <c r="BF168" s="165">
        <f>IF(N168="snížená",J168,0)</f>
        <v>0</v>
      </c>
      <c r="BG168" s="165">
        <f>IF(N168="zákl. přenesená",J168,0)</f>
        <v>0</v>
      </c>
      <c r="BH168" s="165">
        <f>IF(N168="sníž. přenesená",J168,0)</f>
        <v>0</v>
      </c>
      <c r="BI168" s="165">
        <f>IF(N168="nulová",J168,0)</f>
        <v>0</v>
      </c>
      <c r="BJ168" s="19" t="s">
        <v>80</v>
      </c>
      <c r="BK168" s="165">
        <f>ROUND(I168*H168,2)</f>
        <v>0</v>
      </c>
      <c r="BL168" s="19" t="s">
        <v>425</v>
      </c>
      <c r="BM168" s="164" t="s">
        <v>1502</v>
      </c>
    </row>
    <row r="169" spans="1:65" s="15" customFormat="1">
      <c r="B169" s="199"/>
      <c r="D169" s="183" t="s">
        <v>440</v>
      </c>
      <c r="E169" s="200" t="s">
        <v>1</v>
      </c>
      <c r="F169" s="201" t="s">
        <v>1503</v>
      </c>
      <c r="H169" s="200" t="s">
        <v>1</v>
      </c>
      <c r="I169" s="202"/>
      <c r="L169" s="199"/>
      <c r="M169" s="203"/>
      <c r="N169" s="204"/>
      <c r="O169" s="204"/>
      <c r="P169" s="204"/>
      <c r="Q169" s="204"/>
      <c r="R169" s="204"/>
      <c r="S169" s="204"/>
      <c r="T169" s="205"/>
      <c r="AT169" s="200" t="s">
        <v>440</v>
      </c>
      <c r="AU169" s="200" t="s">
        <v>80</v>
      </c>
      <c r="AV169" s="15" t="s">
        <v>80</v>
      </c>
      <c r="AW169" s="15" t="s">
        <v>29</v>
      </c>
      <c r="AX169" s="15" t="s">
        <v>72</v>
      </c>
      <c r="AY169" s="200" t="s">
        <v>152</v>
      </c>
    </row>
    <row r="170" spans="1:65" s="13" customFormat="1">
      <c r="B170" s="182"/>
      <c r="D170" s="183" t="s">
        <v>440</v>
      </c>
      <c r="E170" s="184" t="s">
        <v>1</v>
      </c>
      <c r="F170" s="185" t="s">
        <v>173</v>
      </c>
      <c r="H170" s="186">
        <v>6</v>
      </c>
      <c r="I170" s="187"/>
      <c r="L170" s="182"/>
      <c r="M170" s="188"/>
      <c r="N170" s="189"/>
      <c r="O170" s="189"/>
      <c r="P170" s="189"/>
      <c r="Q170" s="189"/>
      <c r="R170" s="189"/>
      <c r="S170" s="189"/>
      <c r="T170" s="190"/>
      <c r="AT170" s="184" t="s">
        <v>440</v>
      </c>
      <c r="AU170" s="184" t="s">
        <v>80</v>
      </c>
      <c r="AV170" s="13" t="s">
        <v>82</v>
      </c>
      <c r="AW170" s="13" t="s">
        <v>29</v>
      </c>
      <c r="AX170" s="13" t="s">
        <v>72</v>
      </c>
      <c r="AY170" s="184" t="s">
        <v>152</v>
      </c>
    </row>
    <row r="171" spans="1:65" s="14" customFormat="1">
      <c r="B171" s="191"/>
      <c r="D171" s="183" t="s">
        <v>440</v>
      </c>
      <c r="E171" s="192" t="s">
        <v>1</v>
      </c>
      <c r="F171" s="193" t="s">
        <v>448</v>
      </c>
      <c r="H171" s="194">
        <v>6</v>
      </c>
      <c r="I171" s="195"/>
      <c r="L171" s="191"/>
      <c r="M171" s="196"/>
      <c r="N171" s="197"/>
      <c r="O171" s="197"/>
      <c r="P171" s="197"/>
      <c r="Q171" s="197"/>
      <c r="R171" s="197"/>
      <c r="S171" s="197"/>
      <c r="T171" s="198"/>
      <c r="AT171" s="192" t="s">
        <v>440</v>
      </c>
      <c r="AU171" s="192" t="s">
        <v>80</v>
      </c>
      <c r="AV171" s="14" t="s">
        <v>159</v>
      </c>
      <c r="AW171" s="14" t="s">
        <v>29</v>
      </c>
      <c r="AX171" s="14" t="s">
        <v>80</v>
      </c>
      <c r="AY171" s="192" t="s">
        <v>152</v>
      </c>
    </row>
    <row r="172" spans="1:65" s="2" customFormat="1" ht="21.75" customHeight="1">
      <c r="A172" s="34"/>
      <c r="B172" s="151"/>
      <c r="C172" s="166" t="s">
        <v>190</v>
      </c>
      <c r="D172" s="166" t="s">
        <v>169</v>
      </c>
      <c r="E172" s="167" t="s">
        <v>1504</v>
      </c>
      <c r="F172" s="168" t="s">
        <v>1505</v>
      </c>
      <c r="G172" s="169" t="s">
        <v>176</v>
      </c>
      <c r="H172" s="170">
        <v>1050</v>
      </c>
      <c r="I172" s="171"/>
      <c r="J172" s="172">
        <f>ROUND(I172*H172,2)</f>
        <v>0</v>
      </c>
      <c r="K172" s="173"/>
      <c r="L172" s="174"/>
      <c r="M172" s="175" t="s">
        <v>1</v>
      </c>
      <c r="N172" s="176" t="s">
        <v>37</v>
      </c>
      <c r="O172" s="60"/>
      <c r="P172" s="162">
        <f>O172*H172</f>
        <v>0</v>
      </c>
      <c r="Q172" s="162">
        <v>0</v>
      </c>
      <c r="R172" s="162">
        <f>Q172*H172</f>
        <v>0</v>
      </c>
      <c r="S172" s="162">
        <v>0</v>
      </c>
      <c r="T172" s="163">
        <f>S172*H172</f>
        <v>0</v>
      </c>
      <c r="U172" s="34"/>
      <c r="V172" s="34"/>
      <c r="W172" s="34"/>
      <c r="X172" s="34"/>
      <c r="Y172" s="34"/>
      <c r="Z172" s="34"/>
      <c r="AA172" s="34"/>
      <c r="AB172" s="34"/>
      <c r="AC172" s="34"/>
      <c r="AD172" s="34"/>
      <c r="AE172" s="34"/>
      <c r="AR172" s="164" t="s">
        <v>1479</v>
      </c>
      <c r="AT172" s="164" t="s">
        <v>169</v>
      </c>
      <c r="AU172" s="164" t="s">
        <v>80</v>
      </c>
      <c r="AY172" s="19" t="s">
        <v>152</v>
      </c>
      <c r="BE172" s="165">
        <f>IF(N172="základní",J172,0)</f>
        <v>0</v>
      </c>
      <c r="BF172" s="165">
        <f>IF(N172="snížená",J172,0)</f>
        <v>0</v>
      </c>
      <c r="BG172" s="165">
        <f>IF(N172="zákl. přenesená",J172,0)</f>
        <v>0</v>
      </c>
      <c r="BH172" s="165">
        <f>IF(N172="sníž. přenesená",J172,0)</f>
        <v>0</v>
      </c>
      <c r="BI172" s="165">
        <f>IF(N172="nulová",J172,0)</f>
        <v>0</v>
      </c>
      <c r="BJ172" s="19" t="s">
        <v>80</v>
      </c>
      <c r="BK172" s="165">
        <f>ROUND(I172*H172,2)</f>
        <v>0</v>
      </c>
      <c r="BL172" s="19" t="s">
        <v>391</v>
      </c>
      <c r="BM172" s="164" t="s">
        <v>1506</v>
      </c>
    </row>
    <row r="173" spans="1:65" s="15" customFormat="1">
      <c r="B173" s="199"/>
      <c r="D173" s="183" t="s">
        <v>440</v>
      </c>
      <c r="E173" s="200" t="s">
        <v>1</v>
      </c>
      <c r="F173" s="201" t="s">
        <v>1481</v>
      </c>
      <c r="H173" s="200" t="s">
        <v>1</v>
      </c>
      <c r="I173" s="202"/>
      <c r="L173" s="199"/>
      <c r="M173" s="203"/>
      <c r="N173" s="204"/>
      <c r="O173" s="204"/>
      <c r="P173" s="204"/>
      <c r="Q173" s="204"/>
      <c r="R173" s="204"/>
      <c r="S173" s="204"/>
      <c r="T173" s="205"/>
      <c r="AT173" s="200" t="s">
        <v>440</v>
      </c>
      <c r="AU173" s="200" t="s">
        <v>80</v>
      </c>
      <c r="AV173" s="15" t="s">
        <v>80</v>
      </c>
      <c r="AW173" s="15" t="s">
        <v>29</v>
      </c>
      <c r="AX173" s="15" t="s">
        <v>72</v>
      </c>
      <c r="AY173" s="200" t="s">
        <v>152</v>
      </c>
    </row>
    <row r="174" spans="1:65" s="13" customFormat="1">
      <c r="B174" s="182"/>
      <c r="D174" s="183" t="s">
        <v>440</v>
      </c>
      <c r="E174" s="184" t="s">
        <v>1432</v>
      </c>
      <c r="F174" s="185" t="s">
        <v>1507</v>
      </c>
      <c r="H174" s="186">
        <v>1050</v>
      </c>
      <c r="I174" s="187"/>
      <c r="L174" s="182"/>
      <c r="M174" s="188"/>
      <c r="N174" s="189"/>
      <c r="O174" s="189"/>
      <c r="P174" s="189"/>
      <c r="Q174" s="189"/>
      <c r="R174" s="189"/>
      <c r="S174" s="189"/>
      <c r="T174" s="190"/>
      <c r="AT174" s="184" t="s">
        <v>440</v>
      </c>
      <c r="AU174" s="184" t="s">
        <v>80</v>
      </c>
      <c r="AV174" s="13" t="s">
        <v>82</v>
      </c>
      <c r="AW174" s="13" t="s">
        <v>29</v>
      </c>
      <c r="AX174" s="13" t="s">
        <v>72</v>
      </c>
      <c r="AY174" s="184" t="s">
        <v>152</v>
      </c>
    </row>
    <row r="175" spans="1:65" s="14" customFormat="1">
      <c r="B175" s="191"/>
      <c r="D175" s="183" t="s">
        <v>440</v>
      </c>
      <c r="E175" s="192" t="s">
        <v>1</v>
      </c>
      <c r="F175" s="193" t="s">
        <v>448</v>
      </c>
      <c r="H175" s="194">
        <v>1050</v>
      </c>
      <c r="I175" s="195"/>
      <c r="L175" s="191"/>
      <c r="M175" s="196"/>
      <c r="N175" s="197"/>
      <c r="O175" s="197"/>
      <c r="P175" s="197"/>
      <c r="Q175" s="197"/>
      <c r="R175" s="197"/>
      <c r="S175" s="197"/>
      <c r="T175" s="198"/>
      <c r="AT175" s="192" t="s">
        <v>440</v>
      </c>
      <c r="AU175" s="192" t="s">
        <v>80</v>
      </c>
      <c r="AV175" s="14" t="s">
        <v>159</v>
      </c>
      <c r="AW175" s="14" t="s">
        <v>29</v>
      </c>
      <c r="AX175" s="14" t="s">
        <v>80</v>
      </c>
      <c r="AY175" s="192" t="s">
        <v>152</v>
      </c>
    </row>
    <row r="176" spans="1:65" s="2" customFormat="1" ht="21.75" customHeight="1">
      <c r="A176" s="34"/>
      <c r="B176" s="151"/>
      <c r="C176" s="166" t="s">
        <v>195</v>
      </c>
      <c r="D176" s="166" t="s">
        <v>169</v>
      </c>
      <c r="E176" s="167" t="s">
        <v>1508</v>
      </c>
      <c r="F176" s="168" t="s">
        <v>1509</v>
      </c>
      <c r="G176" s="169" t="s">
        <v>176</v>
      </c>
      <c r="H176" s="170">
        <v>760</v>
      </c>
      <c r="I176" s="171"/>
      <c r="J176" s="172">
        <f>ROUND(I176*H176,2)</f>
        <v>0</v>
      </c>
      <c r="K176" s="173"/>
      <c r="L176" s="174"/>
      <c r="M176" s="175" t="s">
        <v>1</v>
      </c>
      <c r="N176" s="176" t="s">
        <v>37</v>
      </c>
      <c r="O176" s="60"/>
      <c r="P176" s="162">
        <f>O176*H176</f>
        <v>0</v>
      </c>
      <c r="Q176" s="162">
        <v>0</v>
      </c>
      <c r="R176" s="162">
        <f>Q176*H176</f>
        <v>0</v>
      </c>
      <c r="S176" s="162">
        <v>0</v>
      </c>
      <c r="T176" s="163">
        <f>S176*H176</f>
        <v>0</v>
      </c>
      <c r="U176" s="34"/>
      <c r="V176" s="34"/>
      <c r="W176" s="34"/>
      <c r="X176" s="34"/>
      <c r="Y176" s="34"/>
      <c r="Z176" s="34"/>
      <c r="AA176" s="34"/>
      <c r="AB176" s="34"/>
      <c r="AC176" s="34"/>
      <c r="AD176" s="34"/>
      <c r="AE176" s="34"/>
      <c r="AR176" s="164" t="s">
        <v>1479</v>
      </c>
      <c r="AT176" s="164" t="s">
        <v>169</v>
      </c>
      <c r="AU176" s="164" t="s">
        <v>80</v>
      </c>
      <c r="AY176" s="19" t="s">
        <v>152</v>
      </c>
      <c r="BE176" s="165">
        <f>IF(N176="základní",J176,0)</f>
        <v>0</v>
      </c>
      <c r="BF176" s="165">
        <f>IF(N176="snížená",J176,0)</f>
        <v>0</v>
      </c>
      <c r="BG176" s="165">
        <f>IF(N176="zákl. přenesená",J176,0)</f>
        <v>0</v>
      </c>
      <c r="BH176" s="165">
        <f>IF(N176="sníž. přenesená",J176,0)</f>
        <v>0</v>
      </c>
      <c r="BI176" s="165">
        <f>IF(N176="nulová",J176,0)</f>
        <v>0</v>
      </c>
      <c r="BJ176" s="19" t="s">
        <v>80</v>
      </c>
      <c r="BK176" s="165">
        <f>ROUND(I176*H176,2)</f>
        <v>0</v>
      </c>
      <c r="BL176" s="19" t="s">
        <v>391</v>
      </c>
      <c r="BM176" s="164" t="s">
        <v>1510</v>
      </c>
    </row>
    <row r="177" spans="1:65" s="15" customFormat="1">
      <c r="B177" s="199"/>
      <c r="D177" s="183" t="s">
        <v>440</v>
      </c>
      <c r="E177" s="200" t="s">
        <v>1</v>
      </c>
      <c r="F177" s="201" t="s">
        <v>1481</v>
      </c>
      <c r="H177" s="200" t="s">
        <v>1</v>
      </c>
      <c r="I177" s="202"/>
      <c r="L177" s="199"/>
      <c r="M177" s="203"/>
      <c r="N177" s="204"/>
      <c r="O177" s="204"/>
      <c r="P177" s="204"/>
      <c r="Q177" s="204"/>
      <c r="R177" s="204"/>
      <c r="S177" s="204"/>
      <c r="T177" s="205"/>
      <c r="AT177" s="200" t="s">
        <v>440</v>
      </c>
      <c r="AU177" s="200" t="s">
        <v>80</v>
      </c>
      <c r="AV177" s="15" t="s">
        <v>80</v>
      </c>
      <c r="AW177" s="15" t="s">
        <v>29</v>
      </c>
      <c r="AX177" s="15" t="s">
        <v>72</v>
      </c>
      <c r="AY177" s="200" t="s">
        <v>152</v>
      </c>
    </row>
    <row r="178" spans="1:65" s="13" customFormat="1">
      <c r="B178" s="182"/>
      <c r="D178" s="183" t="s">
        <v>440</v>
      </c>
      <c r="E178" s="184" t="s">
        <v>1</v>
      </c>
      <c r="F178" s="185" t="s">
        <v>1511</v>
      </c>
      <c r="H178" s="186">
        <v>760</v>
      </c>
      <c r="I178" s="187"/>
      <c r="L178" s="182"/>
      <c r="M178" s="188"/>
      <c r="N178" s="189"/>
      <c r="O178" s="189"/>
      <c r="P178" s="189"/>
      <c r="Q178" s="189"/>
      <c r="R178" s="189"/>
      <c r="S178" s="189"/>
      <c r="T178" s="190"/>
      <c r="AT178" s="184" t="s">
        <v>440</v>
      </c>
      <c r="AU178" s="184" t="s">
        <v>80</v>
      </c>
      <c r="AV178" s="13" t="s">
        <v>82</v>
      </c>
      <c r="AW178" s="13" t="s">
        <v>29</v>
      </c>
      <c r="AX178" s="13" t="s">
        <v>72</v>
      </c>
      <c r="AY178" s="184" t="s">
        <v>152</v>
      </c>
    </row>
    <row r="179" spans="1:65" s="14" customFormat="1">
      <c r="B179" s="191"/>
      <c r="D179" s="183" t="s">
        <v>440</v>
      </c>
      <c r="E179" s="192" t="s">
        <v>1435</v>
      </c>
      <c r="F179" s="193" t="s">
        <v>448</v>
      </c>
      <c r="H179" s="194">
        <v>760</v>
      </c>
      <c r="I179" s="195"/>
      <c r="L179" s="191"/>
      <c r="M179" s="196"/>
      <c r="N179" s="197"/>
      <c r="O179" s="197"/>
      <c r="P179" s="197"/>
      <c r="Q179" s="197"/>
      <c r="R179" s="197"/>
      <c r="S179" s="197"/>
      <c r="T179" s="198"/>
      <c r="AT179" s="192" t="s">
        <v>440</v>
      </c>
      <c r="AU179" s="192" t="s">
        <v>80</v>
      </c>
      <c r="AV179" s="14" t="s">
        <v>159</v>
      </c>
      <c r="AW179" s="14" t="s">
        <v>29</v>
      </c>
      <c r="AX179" s="14" t="s">
        <v>80</v>
      </c>
      <c r="AY179" s="192" t="s">
        <v>152</v>
      </c>
    </row>
    <row r="180" spans="1:65" s="2" customFormat="1" ht="16.5" customHeight="1">
      <c r="A180" s="34"/>
      <c r="B180" s="151"/>
      <c r="C180" s="166" t="s">
        <v>199</v>
      </c>
      <c r="D180" s="166" t="s">
        <v>169</v>
      </c>
      <c r="E180" s="167" t="s">
        <v>1512</v>
      </c>
      <c r="F180" s="168" t="s">
        <v>1513</v>
      </c>
      <c r="G180" s="169" t="s">
        <v>176</v>
      </c>
      <c r="H180" s="170">
        <v>15</v>
      </c>
      <c r="I180" s="171"/>
      <c r="J180" s="172">
        <f>ROUND(I180*H180,2)</f>
        <v>0</v>
      </c>
      <c r="K180" s="173"/>
      <c r="L180" s="174"/>
      <c r="M180" s="175" t="s">
        <v>1</v>
      </c>
      <c r="N180" s="176" t="s">
        <v>37</v>
      </c>
      <c r="O180" s="60"/>
      <c r="P180" s="162">
        <f>O180*H180</f>
        <v>0</v>
      </c>
      <c r="Q180" s="162">
        <v>0</v>
      </c>
      <c r="R180" s="162">
        <f>Q180*H180</f>
        <v>0</v>
      </c>
      <c r="S180" s="162">
        <v>0</v>
      </c>
      <c r="T180" s="163">
        <f>S180*H180</f>
        <v>0</v>
      </c>
      <c r="U180" s="34"/>
      <c r="V180" s="34"/>
      <c r="W180" s="34"/>
      <c r="X180" s="34"/>
      <c r="Y180" s="34"/>
      <c r="Z180" s="34"/>
      <c r="AA180" s="34"/>
      <c r="AB180" s="34"/>
      <c r="AC180" s="34"/>
      <c r="AD180" s="34"/>
      <c r="AE180" s="34"/>
      <c r="AR180" s="164" t="s">
        <v>1479</v>
      </c>
      <c r="AT180" s="164" t="s">
        <v>169</v>
      </c>
      <c r="AU180" s="164" t="s">
        <v>80</v>
      </c>
      <c r="AY180" s="19" t="s">
        <v>152</v>
      </c>
      <c r="BE180" s="165">
        <f>IF(N180="základní",J180,0)</f>
        <v>0</v>
      </c>
      <c r="BF180" s="165">
        <f>IF(N180="snížená",J180,0)</f>
        <v>0</v>
      </c>
      <c r="BG180" s="165">
        <f>IF(N180="zákl. přenesená",J180,0)</f>
        <v>0</v>
      </c>
      <c r="BH180" s="165">
        <f>IF(N180="sníž. přenesená",J180,0)</f>
        <v>0</v>
      </c>
      <c r="BI180" s="165">
        <f>IF(N180="nulová",J180,0)</f>
        <v>0</v>
      </c>
      <c r="BJ180" s="19" t="s">
        <v>80</v>
      </c>
      <c r="BK180" s="165">
        <f>ROUND(I180*H180,2)</f>
        <v>0</v>
      </c>
      <c r="BL180" s="19" t="s">
        <v>391</v>
      </c>
      <c r="BM180" s="164" t="s">
        <v>1514</v>
      </c>
    </row>
    <row r="181" spans="1:65" s="15" customFormat="1">
      <c r="B181" s="199"/>
      <c r="D181" s="183" t="s">
        <v>440</v>
      </c>
      <c r="E181" s="200" t="s">
        <v>1</v>
      </c>
      <c r="F181" s="201" t="s">
        <v>1481</v>
      </c>
      <c r="H181" s="200" t="s">
        <v>1</v>
      </c>
      <c r="I181" s="202"/>
      <c r="L181" s="199"/>
      <c r="M181" s="203"/>
      <c r="N181" s="204"/>
      <c r="O181" s="204"/>
      <c r="P181" s="204"/>
      <c r="Q181" s="204"/>
      <c r="R181" s="204"/>
      <c r="S181" s="204"/>
      <c r="T181" s="205"/>
      <c r="AT181" s="200" t="s">
        <v>440</v>
      </c>
      <c r="AU181" s="200" t="s">
        <v>80</v>
      </c>
      <c r="AV181" s="15" t="s">
        <v>80</v>
      </c>
      <c r="AW181" s="15" t="s">
        <v>29</v>
      </c>
      <c r="AX181" s="15" t="s">
        <v>72</v>
      </c>
      <c r="AY181" s="200" t="s">
        <v>152</v>
      </c>
    </row>
    <row r="182" spans="1:65" s="13" customFormat="1">
      <c r="B182" s="182"/>
      <c r="D182" s="183" t="s">
        <v>440</v>
      </c>
      <c r="E182" s="184" t="s">
        <v>1</v>
      </c>
      <c r="F182" s="185" t="s">
        <v>8</v>
      </c>
      <c r="H182" s="186">
        <v>15</v>
      </c>
      <c r="I182" s="187"/>
      <c r="L182" s="182"/>
      <c r="M182" s="188"/>
      <c r="N182" s="189"/>
      <c r="O182" s="189"/>
      <c r="P182" s="189"/>
      <c r="Q182" s="189"/>
      <c r="R182" s="189"/>
      <c r="S182" s="189"/>
      <c r="T182" s="190"/>
      <c r="AT182" s="184" t="s">
        <v>440</v>
      </c>
      <c r="AU182" s="184" t="s">
        <v>80</v>
      </c>
      <c r="AV182" s="13" t="s">
        <v>82</v>
      </c>
      <c r="AW182" s="13" t="s">
        <v>29</v>
      </c>
      <c r="AX182" s="13" t="s">
        <v>72</v>
      </c>
      <c r="AY182" s="184" t="s">
        <v>152</v>
      </c>
    </row>
    <row r="183" spans="1:65" s="14" customFormat="1">
      <c r="B183" s="191"/>
      <c r="D183" s="183" t="s">
        <v>440</v>
      </c>
      <c r="E183" s="192" t="s">
        <v>1447</v>
      </c>
      <c r="F183" s="193" t="s">
        <v>448</v>
      </c>
      <c r="H183" s="194">
        <v>15</v>
      </c>
      <c r="I183" s="195"/>
      <c r="L183" s="191"/>
      <c r="M183" s="196"/>
      <c r="N183" s="197"/>
      <c r="O183" s="197"/>
      <c r="P183" s="197"/>
      <c r="Q183" s="197"/>
      <c r="R183" s="197"/>
      <c r="S183" s="197"/>
      <c r="T183" s="198"/>
      <c r="AT183" s="192" t="s">
        <v>440</v>
      </c>
      <c r="AU183" s="192" t="s">
        <v>80</v>
      </c>
      <c r="AV183" s="14" t="s">
        <v>159</v>
      </c>
      <c r="AW183" s="14" t="s">
        <v>29</v>
      </c>
      <c r="AX183" s="14" t="s">
        <v>80</v>
      </c>
      <c r="AY183" s="192" t="s">
        <v>152</v>
      </c>
    </row>
    <row r="184" spans="1:65" s="2" customFormat="1" ht="55.5" customHeight="1">
      <c r="A184" s="34"/>
      <c r="B184" s="151"/>
      <c r="C184" s="152" t="s">
        <v>203</v>
      </c>
      <c r="D184" s="152" t="s">
        <v>155</v>
      </c>
      <c r="E184" s="153" t="s">
        <v>1515</v>
      </c>
      <c r="F184" s="154" t="s">
        <v>1516</v>
      </c>
      <c r="G184" s="155" t="s">
        <v>176</v>
      </c>
      <c r="H184" s="156">
        <v>3120</v>
      </c>
      <c r="I184" s="157"/>
      <c r="J184" s="158">
        <f>ROUND(I184*H184,2)</f>
        <v>0</v>
      </c>
      <c r="K184" s="159"/>
      <c r="L184" s="35"/>
      <c r="M184" s="160" t="s">
        <v>1</v>
      </c>
      <c r="N184" s="161" t="s">
        <v>37</v>
      </c>
      <c r="O184" s="60"/>
      <c r="P184" s="162">
        <f>O184*H184</f>
        <v>0</v>
      </c>
      <c r="Q184" s="162">
        <v>0</v>
      </c>
      <c r="R184" s="162">
        <f>Q184*H184</f>
        <v>0</v>
      </c>
      <c r="S184" s="162">
        <v>0</v>
      </c>
      <c r="T184" s="163">
        <f>S184*H184</f>
        <v>0</v>
      </c>
      <c r="U184" s="34"/>
      <c r="V184" s="34"/>
      <c r="W184" s="34"/>
      <c r="X184" s="34"/>
      <c r="Y184" s="34"/>
      <c r="Z184" s="34"/>
      <c r="AA184" s="34"/>
      <c r="AB184" s="34"/>
      <c r="AC184" s="34"/>
      <c r="AD184" s="34"/>
      <c r="AE184" s="34"/>
      <c r="AR184" s="164" t="s">
        <v>159</v>
      </c>
      <c r="AT184" s="164" t="s">
        <v>155</v>
      </c>
      <c r="AU184" s="164" t="s">
        <v>80</v>
      </c>
      <c r="AY184" s="19" t="s">
        <v>152</v>
      </c>
      <c r="BE184" s="165">
        <f>IF(N184="základní",J184,0)</f>
        <v>0</v>
      </c>
      <c r="BF184" s="165">
        <f>IF(N184="snížená",J184,0)</f>
        <v>0</v>
      </c>
      <c r="BG184" s="165">
        <f>IF(N184="zákl. přenesená",J184,0)</f>
        <v>0</v>
      </c>
      <c r="BH184" s="165">
        <f>IF(N184="sníž. přenesená",J184,0)</f>
        <v>0</v>
      </c>
      <c r="BI184" s="165">
        <f>IF(N184="nulová",J184,0)</f>
        <v>0</v>
      </c>
      <c r="BJ184" s="19" t="s">
        <v>80</v>
      </c>
      <c r="BK184" s="165">
        <f>ROUND(I184*H184,2)</f>
        <v>0</v>
      </c>
      <c r="BL184" s="19" t="s">
        <v>159</v>
      </c>
      <c r="BM184" s="164" t="s">
        <v>1517</v>
      </c>
    </row>
    <row r="185" spans="1:65" s="15" customFormat="1">
      <c r="B185" s="199"/>
      <c r="D185" s="183" t="s">
        <v>440</v>
      </c>
      <c r="E185" s="200" t="s">
        <v>1</v>
      </c>
      <c r="F185" s="201" t="s">
        <v>1481</v>
      </c>
      <c r="H185" s="200" t="s">
        <v>1</v>
      </c>
      <c r="I185" s="202"/>
      <c r="L185" s="199"/>
      <c r="M185" s="203"/>
      <c r="N185" s="204"/>
      <c r="O185" s="204"/>
      <c r="P185" s="204"/>
      <c r="Q185" s="204"/>
      <c r="R185" s="204"/>
      <c r="S185" s="204"/>
      <c r="T185" s="205"/>
      <c r="AT185" s="200" t="s">
        <v>440</v>
      </c>
      <c r="AU185" s="200" t="s">
        <v>80</v>
      </c>
      <c r="AV185" s="15" t="s">
        <v>80</v>
      </c>
      <c r="AW185" s="15" t="s">
        <v>29</v>
      </c>
      <c r="AX185" s="15" t="s">
        <v>72</v>
      </c>
      <c r="AY185" s="200" t="s">
        <v>152</v>
      </c>
    </row>
    <row r="186" spans="1:65" s="13" customFormat="1">
      <c r="B186" s="182"/>
      <c r="D186" s="183" t="s">
        <v>440</v>
      </c>
      <c r="E186" s="184" t="s">
        <v>1</v>
      </c>
      <c r="F186" s="185" t="s">
        <v>1518</v>
      </c>
      <c r="H186" s="186">
        <v>3120</v>
      </c>
      <c r="I186" s="187"/>
      <c r="L186" s="182"/>
      <c r="M186" s="188"/>
      <c r="N186" s="189"/>
      <c r="O186" s="189"/>
      <c r="P186" s="189"/>
      <c r="Q186" s="189"/>
      <c r="R186" s="189"/>
      <c r="S186" s="189"/>
      <c r="T186" s="190"/>
      <c r="AT186" s="184" t="s">
        <v>440</v>
      </c>
      <c r="AU186" s="184" t="s">
        <v>80</v>
      </c>
      <c r="AV186" s="13" t="s">
        <v>82</v>
      </c>
      <c r="AW186" s="13" t="s">
        <v>29</v>
      </c>
      <c r="AX186" s="13" t="s">
        <v>72</v>
      </c>
      <c r="AY186" s="184" t="s">
        <v>152</v>
      </c>
    </row>
    <row r="187" spans="1:65" s="14" customFormat="1">
      <c r="B187" s="191"/>
      <c r="D187" s="183" t="s">
        <v>440</v>
      </c>
      <c r="E187" s="192" t="s">
        <v>1</v>
      </c>
      <c r="F187" s="193" t="s">
        <v>448</v>
      </c>
      <c r="H187" s="194">
        <v>3120</v>
      </c>
      <c r="I187" s="195"/>
      <c r="L187" s="191"/>
      <c r="M187" s="196"/>
      <c r="N187" s="197"/>
      <c r="O187" s="197"/>
      <c r="P187" s="197"/>
      <c r="Q187" s="197"/>
      <c r="R187" s="197"/>
      <c r="S187" s="197"/>
      <c r="T187" s="198"/>
      <c r="AT187" s="192" t="s">
        <v>440</v>
      </c>
      <c r="AU187" s="192" t="s">
        <v>80</v>
      </c>
      <c r="AV187" s="14" t="s">
        <v>159</v>
      </c>
      <c r="AW187" s="14" t="s">
        <v>29</v>
      </c>
      <c r="AX187" s="14" t="s">
        <v>80</v>
      </c>
      <c r="AY187" s="192" t="s">
        <v>152</v>
      </c>
    </row>
    <row r="188" spans="1:65" s="2" customFormat="1" ht="49.15" customHeight="1">
      <c r="A188" s="34"/>
      <c r="B188" s="151"/>
      <c r="C188" s="152" t="s">
        <v>207</v>
      </c>
      <c r="D188" s="152" t="s">
        <v>155</v>
      </c>
      <c r="E188" s="153" t="s">
        <v>1519</v>
      </c>
      <c r="F188" s="154" t="s">
        <v>1520</v>
      </c>
      <c r="G188" s="155" t="s">
        <v>188</v>
      </c>
      <c r="H188" s="156">
        <v>6</v>
      </c>
      <c r="I188" s="157"/>
      <c r="J188" s="158">
        <f>ROUND(I188*H188,2)</f>
        <v>0</v>
      </c>
      <c r="K188" s="159"/>
      <c r="L188" s="35"/>
      <c r="M188" s="160" t="s">
        <v>1</v>
      </c>
      <c r="N188" s="161" t="s">
        <v>37</v>
      </c>
      <c r="O188" s="60"/>
      <c r="P188" s="162">
        <f>O188*H188</f>
        <v>0</v>
      </c>
      <c r="Q188" s="162">
        <v>0</v>
      </c>
      <c r="R188" s="162">
        <f>Q188*H188</f>
        <v>0</v>
      </c>
      <c r="S188" s="162">
        <v>0</v>
      </c>
      <c r="T188" s="163">
        <f>S188*H188</f>
        <v>0</v>
      </c>
      <c r="U188" s="34"/>
      <c r="V188" s="34"/>
      <c r="W188" s="34"/>
      <c r="X188" s="34"/>
      <c r="Y188" s="34"/>
      <c r="Z188" s="34"/>
      <c r="AA188" s="34"/>
      <c r="AB188" s="34"/>
      <c r="AC188" s="34"/>
      <c r="AD188" s="34"/>
      <c r="AE188" s="34"/>
      <c r="AR188" s="164" t="s">
        <v>425</v>
      </c>
      <c r="AT188" s="164" t="s">
        <v>155</v>
      </c>
      <c r="AU188" s="164" t="s">
        <v>80</v>
      </c>
      <c r="AY188" s="19" t="s">
        <v>152</v>
      </c>
      <c r="BE188" s="165">
        <f>IF(N188="základní",J188,0)</f>
        <v>0</v>
      </c>
      <c r="BF188" s="165">
        <f>IF(N188="snížená",J188,0)</f>
        <v>0</v>
      </c>
      <c r="BG188" s="165">
        <f>IF(N188="zákl. přenesená",J188,0)</f>
        <v>0</v>
      </c>
      <c r="BH188" s="165">
        <f>IF(N188="sníž. přenesená",J188,0)</f>
        <v>0</v>
      </c>
      <c r="BI188" s="165">
        <f>IF(N188="nulová",J188,0)</f>
        <v>0</v>
      </c>
      <c r="BJ188" s="19" t="s">
        <v>80</v>
      </c>
      <c r="BK188" s="165">
        <f>ROUND(I188*H188,2)</f>
        <v>0</v>
      </c>
      <c r="BL188" s="19" t="s">
        <v>425</v>
      </c>
      <c r="BM188" s="164" t="s">
        <v>1521</v>
      </c>
    </row>
    <row r="189" spans="1:65" s="15" customFormat="1">
      <c r="B189" s="199"/>
      <c r="D189" s="183" t="s">
        <v>440</v>
      </c>
      <c r="E189" s="200" t="s">
        <v>1</v>
      </c>
      <c r="F189" s="201" t="s">
        <v>1522</v>
      </c>
      <c r="H189" s="200" t="s">
        <v>1</v>
      </c>
      <c r="I189" s="202"/>
      <c r="L189" s="199"/>
      <c r="M189" s="203"/>
      <c r="N189" s="204"/>
      <c r="O189" s="204"/>
      <c r="P189" s="204"/>
      <c r="Q189" s="204"/>
      <c r="R189" s="204"/>
      <c r="S189" s="204"/>
      <c r="T189" s="205"/>
      <c r="AT189" s="200" t="s">
        <v>440</v>
      </c>
      <c r="AU189" s="200" t="s">
        <v>80</v>
      </c>
      <c r="AV189" s="15" t="s">
        <v>80</v>
      </c>
      <c r="AW189" s="15" t="s">
        <v>29</v>
      </c>
      <c r="AX189" s="15" t="s">
        <v>72</v>
      </c>
      <c r="AY189" s="200" t="s">
        <v>152</v>
      </c>
    </row>
    <row r="190" spans="1:65" s="13" customFormat="1">
      <c r="B190" s="182"/>
      <c r="D190" s="183" t="s">
        <v>440</v>
      </c>
      <c r="E190" s="184" t="s">
        <v>1</v>
      </c>
      <c r="F190" s="185" t="s">
        <v>159</v>
      </c>
      <c r="H190" s="186">
        <v>4</v>
      </c>
      <c r="I190" s="187"/>
      <c r="L190" s="182"/>
      <c r="M190" s="188"/>
      <c r="N190" s="189"/>
      <c r="O190" s="189"/>
      <c r="P190" s="189"/>
      <c r="Q190" s="189"/>
      <c r="R190" s="189"/>
      <c r="S190" s="189"/>
      <c r="T190" s="190"/>
      <c r="AT190" s="184" t="s">
        <v>440</v>
      </c>
      <c r="AU190" s="184" t="s">
        <v>80</v>
      </c>
      <c r="AV190" s="13" t="s">
        <v>82</v>
      </c>
      <c r="AW190" s="13" t="s">
        <v>29</v>
      </c>
      <c r="AX190" s="13" t="s">
        <v>72</v>
      </c>
      <c r="AY190" s="184" t="s">
        <v>152</v>
      </c>
    </row>
    <row r="191" spans="1:65" s="15" customFormat="1">
      <c r="B191" s="199"/>
      <c r="D191" s="183" t="s">
        <v>440</v>
      </c>
      <c r="E191" s="200" t="s">
        <v>1</v>
      </c>
      <c r="F191" s="201" t="s">
        <v>1523</v>
      </c>
      <c r="H191" s="200" t="s">
        <v>1</v>
      </c>
      <c r="I191" s="202"/>
      <c r="L191" s="199"/>
      <c r="M191" s="203"/>
      <c r="N191" s="204"/>
      <c r="O191" s="204"/>
      <c r="P191" s="204"/>
      <c r="Q191" s="204"/>
      <c r="R191" s="204"/>
      <c r="S191" s="204"/>
      <c r="T191" s="205"/>
      <c r="AT191" s="200" t="s">
        <v>440</v>
      </c>
      <c r="AU191" s="200" t="s">
        <v>80</v>
      </c>
      <c r="AV191" s="15" t="s">
        <v>80</v>
      </c>
      <c r="AW191" s="15" t="s">
        <v>29</v>
      </c>
      <c r="AX191" s="15" t="s">
        <v>72</v>
      </c>
      <c r="AY191" s="200" t="s">
        <v>152</v>
      </c>
    </row>
    <row r="192" spans="1:65" s="13" customFormat="1">
      <c r="B192" s="182"/>
      <c r="D192" s="183" t="s">
        <v>440</v>
      </c>
      <c r="E192" s="184" t="s">
        <v>1</v>
      </c>
      <c r="F192" s="185" t="s">
        <v>82</v>
      </c>
      <c r="H192" s="186">
        <v>2</v>
      </c>
      <c r="I192" s="187"/>
      <c r="L192" s="182"/>
      <c r="M192" s="188"/>
      <c r="N192" s="189"/>
      <c r="O192" s="189"/>
      <c r="P192" s="189"/>
      <c r="Q192" s="189"/>
      <c r="R192" s="189"/>
      <c r="S192" s="189"/>
      <c r="T192" s="190"/>
      <c r="AT192" s="184" t="s">
        <v>440</v>
      </c>
      <c r="AU192" s="184" t="s">
        <v>80</v>
      </c>
      <c r="AV192" s="13" t="s">
        <v>82</v>
      </c>
      <c r="AW192" s="13" t="s">
        <v>29</v>
      </c>
      <c r="AX192" s="13" t="s">
        <v>72</v>
      </c>
      <c r="AY192" s="184" t="s">
        <v>152</v>
      </c>
    </row>
    <row r="193" spans="1:65" s="14" customFormat="1">
      <c r="B193" s="191"/>
      <c r="D193" s="183" t="s">
        <v>440</v>
      </c>
      <c r="E193" s="192" t="s">
        <v>1</v>
      </c>
      <c r="F193" s="193" t="s">
        <v>448</v>
      </c>
      <c r="H193" s="194">
        <v>6</v>
      </c>
      <c r="I193" s="195"/>
      <c r="L193" s="191"/>
      <c r="M193" s="196"/>
      <c r="N193" s="197"/>
      <c r="O193" s="197"/>
      <c r="P193" s="197"/>
      <c r="Q193" s="197"/>
      <c r="R193" s="197"/>
      <c r="S193" s="197"/>
      <c r="T193" s="198"/>
      <c r="AT193" s="192" t="s">
        <v>440</v>
      </c>
      <c r="AU193" s="192" t="s">
        <v>80</v>
      </c>
      <c r="AV193" s="14" t="s">
        <v>159</v>
      </c>
      <c r="AW193" s="14" t="s">
        <v>29</v>
      </c>
      <c r="AX193" s="14" t="s">
        <v>80</v>
      </c>
      <c r="AY193" s="192" t="s">
        <v>152</v>
      </c>
    </row>
    <row r="194" spans="1:65" s="2" customFormat="1" ht="49.15" customHeight="1">
      <c r="A194" s="34"/>
      <c r="B194" s="151"/>
      <c r="C194" s="152" t="s">
        <v>8</v>
      </c>
      <c r="D194" s="152" t="s">
        <v>155</v>
      </c>
      <c r="E194" s="153" t="s">
        <v>1524</v>
      </c>
      <c r="F194" s="154" t="s">
        <v>1525</v>
      </c>
      <c r="G194" s="155" t="s">
        <v>188</v>
      </c>
      <c r="H194" s="156">
        <v>4</v>
      </c>
      <c r="I194" s="157"/>
      <c r="J194" s="158">
        <f>ROUND(I194*H194,2)</f>
        <v>0</v>
      </c>
      <c r="K194" s="159"/>
      <c r="L194" s="35"/>
      <c r="M194" s="160" t="s">
        <v>1</v>
      </c>
      <c r="N194" s="161" t="s">
        <v>37</v>
      </c>
      <c r="O194" s="60"/>
      <c r="P194" s="162">
        <f>O194*H194</f>
        <v>0</v>
      </c>
      <c r="Q194" s="162">
        <v>0</v>
      </c>
      <c r="R194" s="162">
        <f>Q194*H194</f>
        <v>0</v>
      </c>
      <c r="S194" s="162">
        <v>0</v>
      </c>
      <c r="T194" s="163">
        <f>S194*H194</f>
        <v>0</v>
      </c>
      <c r="U194" s="34"/>
      <c r="V194" s="34"/>
      <c r="W194" s="34"/>
      <c r="X194" s="34"/>
      <c r="Y194" s="34"/>
      <c r="Z194" s="34"/>
      <c r="AA194" s="34"/>
      <c r="AB194" s="34"/>
      <c r="AC194" s="34"/>
      <c r="AD194" s="34"/>
      <c r="AE194" s="34"/>
      <c r="AR194" s="164" t="s">
        <v>425</v>
      </c>
      <c r="AT194" s="164" t="s">
        <v>155</v>
      </c>
      <c r="AU194" s="164" t="s">
        <v>80</v>
      </c>
      <c r="AY194" s="19" t="s">
        <v>152</v>
      </c>
      <c r="BE194" s="165">
        <f>IF(N194="základní",J194,0)</f>
        <v>0</v>
      </c>
      <c r="BF194" s="165">
        <f>IF(N194="snížená",J194,0)</f>
        <v>0</v>
      </c>
      <c r="BG194" s="165">
        <f>IF(N194="zákl. přenesená",J194,0)</f>
        <v>0</v>
      </c>
      <c r="BH194" s="165">
        <f>IF(N194="sníž. přenesená",J194,0)</f>
        <v>0</v>
      </c>
      <c r="BI194" s="165">
        <f>IF(N194="nulová",J194,0)</f>
        <v>0</v>
      </c>
      <c r="BJ194" s="19" t="s">
        <v>80</v>
      </c>
      <c r="BK194" s="165">
        <f>ROUND(I194*H194,2)</f>
        <v>0</v>
      </c>
      <c r="BL194" s="19" t="s">
        <v>425</v>
      </c>
      <c r="BM194" s="164" t="s">
        <v>1526</v>
      </c>
    </row>
    <row r="195" spans="1:65" s="15" customFormat="1">
      <c r="B195" s="199"/>
      <c r="D195" s="183" t="s">
        <v>440</v>
      </c>
      <c r="E195" s="200" t="s">
        <v>1</v>
      </c>
      <c r="F195" s="201" t="s">
        <v>1527</v>
      </c>
      <c r="H195" s="200" t="s">
        <v>1</v>
      </c>
      <c r="I195" s="202"/>
      <c r="L195" s="199"/>
      <c r="M195" s="203"/>
      <c r="N195" s="204"/>
      <c r="O195" s="204"/>
      <c r="P195" s="204"/>
      <c r="Q195" s="204"/>
      <c r="R195" s="204"/>
      <c r="S195" s="204"/>
      <c r="T195" s="205"/>
      <c r="AT195" s="200" t="s">
        <v>440</v>
      </c>
      <c r="AU195" s="200" t="s">
        <v>80</v>
      </c>
      <c r="AV195" s="15" t="s">
        <v>80</v>
      </c>
      <c r="AW195" s="15" t="s">
        <v>29</v>
      </c>
      <c r="AX195" s="15" t="s">
        <v>72</v>
      </c>
      <c r="AY195" s="200" t="s">
        <v>152</v>
      </c>
    </row>
    <row r="196" spans="1:65" s="13" customFormat="1">
      <c r="B196" s="182"/>
      <c r="D196" s="183" t="s">
        <v>440</v>
      </c>
      <c r="E196" s="184" t="s">
        <v>1</v>
      </c>
      <c r="F196" s="185" t="s">
        <v>159</v>
      </c>
      <c r="H196" s="186">
        <v>4</v>
      </c>
      <c r="I196" s="187"/>
      <c r="L196" s="182"/>
      <c r="M196" s="188"/>
      <c r="N196" s="189"/>
      <c r="O196" s="189"/>
      <c r="P196" s="189"/>
      <c r="Q196" s="189"/>
      <c r="R196" s="189"/>
      <c r="S196" s="189"/>
      <c r="T196" s="190"/>
      <c r="AT196" s="184" t="s">
        <v>440</v>
      </c>
      <c r="AU196" s="184" t="s">
        <v>80</v>
      </c>
      <c r="AV196" s="13" t="s">
        <v>82</v>
      </c>
      <c r="AW196" s="13" t="s">
        <v>29</v>
      </c>
      <c r="AX196" s="13" t="s">
        <v>72</v>
      </c>
      <c r="AY196" s="184" t="s">
        <v>152</v>
      </c>
    </row>
    <row r="197" spans="1:65" s="14" customFormat="1">
      <c r="B197" s="191"/>
      <c r="D197" s="183" t="s">
        <v>440</v>
      </c>
      <c r="E197" s="192" t="s">
        <v>1</v>
      </c>
      <c r="F197" s="193" t="s">
        <v>448</v>
      </c>
      <c r="H197" s="194">
        <v>4</v>
      </c>
      <c r="I197" s="195"/>
      <c r="L197" s="191"/>
      <c r="M197" s="196"/>
      <c r="N197" s="197"/>
      <c r="O197" s="197"/>
      <c r="P197" s="197"/>
      <c r="Q197" s="197"/>
      <c r="R197" s="197"/>
      <c r="S197" s="197"/>
      <c r="T197" s="198"/>
      <c r="AT197" s="192" t="s">
        <v>440</v>
      </c>
      <c r="AU197" s="192" t="s">
        <v>80</v>
      </c>
      <c r="AV197" s="14" t="s">
        <v>159</v>
      </c>
      <c r="AW197" s="14" t="s">
        <v>29</v>
      </c>
      <c r="AX197" s="14" t="s">
        <v>80</v>
      </c>
      <c r="AY197" s="192" t="s">
        <v>152</v>
      </c>
    </row>
    <row r="198" spans="1:65" s="2" customFormat="1" ht="21.75" customHeight="1">
      <c r="A198" s="34"/>
      <c r="B198" s="151"/>
      <c r="C198" s="166" t="s">
        <v>214</v>
      </c>
      <c r="D198" s="166" t="s">
        <v>169</v>
      </c>
      <c r="E198" s="167" t="s">
        <v>1528</v>
      </c>
      <c r="F198" s="168" t="s">
        <v>1529</v>
      </c>
      <c r="G198" s="169" t="s">
        <v>176</v>
      </c>
      <c r="H198" s="170">
        <v>950</v>
      </c>
      <c r="I198" s="171"/>
      <c r="J198" s="172">
        <f>ROUND(I198*H198,2)</f>
        <v>0</v>
      </c>
      <c r="K198" s="173"/>
      <c r="L198" s="174"/>
      <c r="M198" s="175" t="s">
        <v>1</v>
      </c>
      <c r="N198" s="176" t="s">
        <v>37</v>
      </c>
      <c r="O198" s="60"/>
      <c r="P198" s="162">
        <f>O198*H198</f>
        <v>0</v>
      </c>
      <c r="Q198" s="162">
        <v>0</v>
      </c>
      <c r="R198" s="162">
        <f>Q198*H198</f>
        <v>0</v>
      </c>
      <c r="S198" s="162">
        <v>0</v>
      </c>
      <c r="T198" s="163">
        <f>S198*H198</f>
        <v>0</v>
      </c>
      <c r="U198" s="34"/>
      <c r="V198" s="34"/>
      <c r="W198" s="34"/>
      <c r="X198" s="34"/>
      <c r="Y198" s="34"/>
      <c r="Z198" s="34"/>
      <c r="AA198" s="34"/>
      <c r="AB198" s="34"/>
      <c r="AC198" s="34"/>
      <c r="AD198" s="34"/>
      <c r="AE198" s="34"/>
      <c r="AR198" s="164" t="s">
        <v>1479</v>
      </c>
      <c r="AT198" s="164" t="s">
        <v>169</v>
      </c>
      <c r="AU198" s="164" t="s">
        <v>80</v>
      </c>
      <c r="AY198" s="19" t="s">
        <v>152</v>
      </c>
      <c r="BE198" s="165">
        <f>IF(N198="základní",J198,0)</f>
        <v>0</v>
      </c>
      <c r="BF198" s="165">
        <f>IF(N198="snížená",J198,0)</f>
        <v>0</v>
      </c>
      <c r="BG198" s="165">
        <f>IF(N198="zákl. přenesená",J198,0)</f>
        <v>0</v>
      </c>
      <c r="BH198" s="165">
        <f>IF(N198="sníž. přenesená",J198,0)</f>
        <v>0</v>
      </c>
      <c r="BI198" s="165">
        <f>IF(N198="nulová",J198,0)</f>
        <v>0</v>
      </c>
      <c r="BJ198" s="19" t="s">
        <v>80</v>
      </c>
      <c r="BK198" s="165">
        <f>ROUND(I198*H198,2)</f>
        <v>0</v>
      </c>
      <c r="BL198" s="19" t="s">
        <v>391</v>
      </c>
      <c r="BM198" s="164" t="s">
        <v>1530</v>
      </c>
    </row>
    <row r="199" spans="1:65" s="15" customFormat="1">
      <c r="B199" s="199"/>
      <c r="D199" s="183" t="s">
        <v>440</v>
      </c>
      <c r="E199" s="200" t="s">
        <v>1</v>
      </c>
      <c r="F199" s="201" t="s">
        <v>1481</v>
      </c>
      <c r="H199" s="200" t="s">
        <v>1</v>
      </c>
      <c r="I199" s="202"/>
      <c r="L199" s="199"/>
      <c r="M199" s="203"/>
      <c r="N199" s="204"/>
      <c r="O199" s="204"/>
      <c r="P199" s="204"/>
      <c r="Q199" s="204"/>
      <c r="R199" s="204"/>
      <c r="S199" s="204"/>
      <c r="T199" s="205"/>
      <c r="AT199" s="200" t="s">
        <v>440</v>
      </c>
      <c r="AU199" s="200" t="s">
        <v>80</v>
      </c>
      <c r="AV199" s="15" t="s">
        <v>80</v>
      </c>
      <c r="AW199" s="15" t="s">
        <v>29</v>
      </c>
      <c r="AX199" s="15" t="s">
        <v>72</v>
      </c>
      <c r="AY199" s="200" t="s">
        <v>152</v>
      </c>
    </row>
    <row r="200" spans="1:65" s="13" customFormat="1">
      <c r="B200" s="182"/>
      <c r="D200" s="183" t="s">
        <v>440</v>
      </c>
      <c r="E200" s="184" t="s">
        <v>1</v>
      </c>
      <c r="F200" s="185" t="s">
        <v>1531</v>
      </c>
      <c r="H200" s="186">
        <v>950</v>
      </c>
      <c r="I200" s="187"/>
      <c r="L200" s="182"/>
      <c r="M200" s="188"/>
      <c r="N200" s="189"/>
      <c r="O200" s="189"/>
      <c r="P200" s="189"/>
      <c r="Q200" s="189"/>
      <c r="R200" s="189"/>
      <c r="S200" s="189"/>
      <c r="T200" s="190"/>
      <c r="AT200" s="184" t="s">
        <v>440</v>
      </c>
      <c r="AU200" s="184" t="s">
        <v>80</v>
      </c>
      <c r="AV200" s="13" t="s">
        <v>82</v>
      </c>
      <c r="AW200" s="13" t="s">
        <v>29</v>
      </c>
      <c r="AX200" s="13" t="s">
        <v>72</v>
      </c>
      <c r="AY200" s="184" t="s">
        <v>152</v>
      </c>
    </row>
    <row r="201" spans="1:65" s="14" customFormat="1">
      <c r="B201" s="191"/>
      <c r="D201" s="183" t="s">
        <v>440</v>
      </c>
      <c r="E201" s="192" t="s">
        <v>1439</v>
      </c>
      <c r="F201" s="193" t="s">
        <v>448</v>
      </c>
      <c r="H201" s="194">
        <v>950</v>
      </c>
      <c r="I201" s="195"/>
      <c r="L201" s="191"/>
      <c r="M201" s="196"/>
      <c r="N201" s="197"/>
      <c r="O201" s="197"/>
      <c r="P201" s="197"/>
      <c r="Q201" s="197"/>
      <c r="R201" s="197"/>
      <c r="S201" s="197"/>
      <c r="T201" s="198"/>
      <c r="AT201" s="192" t="s">
        <v>440</v>
      </c>
      <c r="AU201" s="192" t="s">
        <v>80</v>
      </c>
      <c r="AV201" s="14" t="s">
        <v>159</v>
      </c>
      <c r="AW201" s="14" t="s">
        <v>29</v>
      </c>
      <c r="AX201" s="14" t="s">
        <v>80</v>
      </c>
      <c r="AY201" s="192" t="s">
        <v>152</v>
      </c>
    </row>
    <row r="202" spans="1:65" s="2" customFormat="1" ht="21.75" customHeight="1">
      <c r="A202" s="34"/>
      <c r="B202" s="151"/>
      <c r="C202" s="166" t="s">
        <v>218</v>
      </c>
      <c r="D202" s="166" t="s">
        <v>169</v>
      </c>
      <c r="E202" s="167" t="s">
        <v>1532</v>
      </c>
      <c r="F202" s="168" t="s">
        <v>1533</v>
      </c>
      <c r="G202" s="169" t="s">
        <v>176</v>
      </c>
      <c r="H202" s="170">
        <v>1440</v>
      </c>
      <c r="I202" s="171"/>
      <c r="J202" s="172">
        <f>ROUND(I202*H202,2)</f>
        <v>0</v>
      </c>
      <c r="K202" s="173"/>
      <c r="L202" s="174"/>
      <c r="M202" s="175" t="s">
        <v>1</v>
      </c>
      <c r="N202" s="176" t="s">
        <v>37</v>
      </c>
      <c r="O202" s="60"/>
      <c r="P202" s="162">
        <f>O202*H202</f>
        <v>0</v>
      </c>
      <c r="Q202" s="162">
        <v>0</v>
      </c>
      <c r="R202" s="162">
        <f>Q202*H202</f>
        <v>0</v>
      </c>
      <c r="S202" s="162">
        <v>0</v>
      </c>
      <c r="T202" s="163">
        <f>S202*H202</f>
        <v>0</v>
      </c>
      <c r="U202" s="34"/>
      <c r="V202" s="34"/>
      <c r="W202" s="34"/>
      <c r="X202" s="34"/>
      <c r="Y202" s="34"/>
      <c r="Z202" s="34"/>
      <c r="AA202" s="34"/>
      <c r="AB202" s="34"/>
      <c r="AC202" s="34"/>
      <c r="AD202" s="34"/>
      <c r="AE202" s="34"/>
      <c r="AR202" s="164" t="s">
        <v>1479</v>
      </c>
      <c r="AT202" s="164" t="s">
        <v>169</v>
      </c>
      <c r="AU202" s="164" t="s">
        <v>80</v>
      </c>
      <c r="AY202" s="19" t="s">
        <v>152</v>
      </c>
      <c r="BE202" s="165">
        <f>IF(N202="základní",J202,0)</f>
        <v>0</v>
      </c>
      <c r="BF202" s="165">
        <f>IF(N202="snížená",J202,0)</f>
        <v>0</v>
      </c>
      <c r="BG202" s="165">
        <f>IF(N202="zákl. přenesená",J202,0)</f>
        <v>0</v>
      </c>
      <c r="BH202" s="165">
        <f>IF(N202="sníž. přenesená",J202,0)</f>
        <v>0</v>
      </c>
      <c r="BI202" s="165">
        <f>IF(N202="nulová",J202,0)</f>
        <v>0</v>
      </c>
      <c r="BJ202" s="19" t="s">
        <v>80</v>
      </c>
      <c r="BK202" s="165">
        <f>ROUND(I202*H202,2)</f>
        <v>0</v>
      </c>
      <c r="BL202" s="19" t="s">
        <v>391</v>
      </c>
      <c r="BM202" s="164" t="s">
        <v>1534</v>
      </c>
    </row>
    <row r="203" spans="1:65" s="15" customFormat="1">
      <c r="B203" s="199"/>
      <c r="D203" s="183" t="s">
        <v>440</v>
      </c>
      <c r="E203" s="200" t="s">
        <v>1</v>
      </c>
      <c r="F203" s="201" t="s">
        <v>1481</v>
      </c>
      <c r="H203" s="200" t="s">
        <v>1</v>
      </c>
      <c r="I203" s="202"/>
      <c r="L203" s="199"/>
      <c r="M203" s="203"/>
      <c r="N203" s="204"/>
      <c r="O203" s="204"/>
      <c r="P203" s="204"/>
      <c r="Q203" s="204"/>
      <c r="R203" s="204"/>
      <c r="S203" s="204"/>
      <c r="T203" s="205"/>
      <c r="AT203" s="200" t="s">
        <v>440</v>
      </c>
      <c r="AU203" s="200" t="s">
        <v>80</v>
      </c>
      <c r="AV203" s="15" t="s">
        <v>80</v>
      </c>
      <c r="AW203" s="15" t="s">
        <v>29</v>
      </c>
      <c r="AX203" s="15" t="s">
        <v>72</v>
      </c>
      <c r="AY203" s="200" t="s">
        <v>152</v>
      </c>
    </row>
    <row r="204" spans="1:65" s="13" customFormat="1">
      <c r="B204" s="182"/>
      <c r="D204" s="183" t="s">
        <v>440</v>
      </c>
      <c r="E204" s="184" t="s">
        <v>1</v>
      </c>
      <c r="F204" s="185" t="s">
        <v>1535</v>
      </c>
      <c r="H204" s="186">
        <v>1440</v>
      </c>
      <c r="I204" s="187"/>
      <c r="L204" s="182"/>
      <c r="M204" s="188"/>
      <c r="N204" s="189"/>
      <c r="O204" s="189"/>
      <c r="P204" s="189"/>
      <c r="Q204" s="189"/>
      <c r="R204" s="189"/>
      <c r="S204" s="189"/>
      <c r="T204" s="190"/>
      <c r="AT204" s="184" t="s">
        <v>440</v>
      </c>
      <c r="AU204" s="184" t="s">
        <v>80</v>
      </c>
      <c r="AV204" s="13" t="s">
        <v>82</v>
      </c>
      <c r="AW204" s="13" t="s">
        <v>29</v>
      </c>
      <c r="AX204" s="13" t="s">
        <v>72</v>
      </c>
      <c r="AY204" s="184" t="s">
        <v>152</v>
      </c>
    </row>
    <row r="205" spans="1:65" s="14" customFormat="1">
      <c r="B205" s="191"/>
      <c r="D205" s="183" t="s">
        <v>440</v>
      </c>
      <c r="E205" s="192" t="s">
        <v>1443</v>
      </c>
      <c r="F205" s="193" t="s">
        <v>448</v>
      </c>
      <c r="H205" s="194">
        <v>1440</v>
      </c>
      <c r="I205" s="195"/>
      <c r="L205" s="191"/>
      <c r="M205" s="196"/>
      <c r="N205" s="197"/>
      <c r="O205" s="197"/>
      <c r="P205" s="197"/>
      <c r="Q205" s="197"/>
      <c r="R205" s="197"/>
      <c r="S205" s="197"/>
      <c r="T205" s="198"/>
      <c r="AT205" s="192" t="s">
        <v>440</v>
      </c>
      <c r="AU205" s="192" t="s">
        <v>80</v>
      </c>
      <c r="AV205" s="14" t="s">
        <v>159</v>
      </c>
      <c r="AW205" s="14" t="s">
        <v>29</v>
      </c>
      <c r="AX205" s="14" t="s">
        <v>80</v>
      </c>
      <c r="AY205" s="192" t="s">
        <v>152</v>
      </c>
    </row>
    <row r="206" spans="1:65" s="2" customFormat="1" ht="16.5" customHeight="1">
      <c r="A206" s="34"/>
      <c r="B206" s="151"/>
      <c r="C206" s="166" t="s">
        <v>184</v>
      </c>
      <c r="D206" s="166" t="s">
        <v>169</v>
      </c>
      <c r="E206" s="167" t="s">
        <v>1536</v>
      </c>
      <c r="F206" s="168" t="s">
        <v>1537</v>
      </c>
      <c r="G206" s="169" t="s">
        <v>176</v>
      </c>
      <c r="H206" s="170">
        <v>730</v>
      </c>
      <c r="I206" s="171"/>
      <c r="J206" s="172">
        <f>ROUND(I206*H206,2)</f>
        <v>0</v>
      </c>
      <c r="K206" s="173"/>
      <c r="L206" s="174"/>
      <c r="M206" s="175" t="s">
        <v>1</v>
      </c>
      <c r="N206" s="176" t="s">
        <v>37</v>
      </c>
      <c r="O206" s="60"/>
      <c r="P206" s="162">
        <f>O206*H206</f>
        <v>0</v>
      </c>
      <c r="Q206" s="162">
        <v>0</v>
      </c>
      <c r="R206" s="162">
        <f>Q206*H206</f>
        <v>0</v>
      </c>
      <c r="S206" s="162">
        <v>0</v>
      </c>
      <c r="T206" s="163">
        <f>S206*H206</f>
        <v>0</v>
      </c>
      <c r="U206" s="34"/>
      <c r="V206" s="34"/>
      <c r="W206" s="34"/>
      <c r="X206" s="34"/>
      <c r="Y206" s="34"/>
      <c r="Z206" s="34"/>
      <c r="AA206" s="34"/>
      <c r="AB206" s="34"/>
      <c r="AC206" s="34"/>
      <c r="AD206" s="34"/>
      <c r="AE206" s="34"/>
      <c r="AR206" s="164" t="s">
        <v>1479</v>
      </c>
      <c r="AT206" s="164" t="s">
        <v>169</v>
      </c>
      <c r="AU206" s="164" t="s">
        <v>80</v>
      </c>
      <c r="AY206" s="19" t="s">
        <v>152</v>
      </c>
      <c r="BE206" s="165">
        <f>IF(N206="základní",J206,0)</f>
        <v>0</v>
      </c>
      <c r="BF206" s="165">
        <f>IF(N206="snížená",J206,0)</f>
        <v>0</v>
      </c>
      <c r="BG206" s="165">
        <f>IF(N206="zákl. přenesená",J206,0)</f>
        <v>0</v>
      </c>
      <c r="BH206" s="165">
        <f>IF(N206="sníž. přenesená",J206,0)</f>
        <v>0</v>
      </c>
      <c r="BI206" s="165">
        <f>IF(N206="nulová",J206,0)</f>
        <v>0</v>
      </c>
      <c r="BJ206" s="19" t="s">
        <v>80</v>
      </c>
      <c r="BK206" s="165">
        <f>ROUND(I206*H206,2)</f>
        <v>0</v>
      </c>
      <c r="BL206" s="19" t="s">
        <v>391</v>
      </c>
      <c r="BM206" s="164" t="s">
        <v>1538</v>
      </c>
    </row>
    <row r="207" spans="1:65" s="15" customFormat="1">
      <c r="B207" s="199"/>
      <c r="D207" s="183" t="s">
        <v>440</v>
      </c>
      <c r="E207" s="200" t="s">
        <v>1</v>
      </c>
      <c r="F207" s="201" t="s">
        <v>1481</v>
      </c>
      <c r="H207" s="200" t="s">
        <v>1</v>
      </c>
      <c r="I207" s="202"/>
      <c r="L207" s="199"/>
      <c r="M207" s="203"/>
      <c r="N207" s="204"/>
      <c r="O207" s="204"/>
      <c r="P207" s="204"/>
      <c r="Q207" s="204"/>
      <c r="R207" s="204"/>
      <c r="S207" s="204"/>
      <c r="T207" s="205"/>
      <c r="AT207" s="200" t="s">
        <v>440</v>
      </c>
      <c r="AU207" s="200" t="s">
        <v>80</v>
      </c>
      <c r="AV207" s="15" t="s">
        <v>80</v>
      </c>
      <c r="AW207" s="15" t="s">
        <v>29</v>
      </c>
      <c r="AX207" s="15" t="s">
        <v>72</v>
      </c>
      <c r="AY207" s="200" t="s">
        <v>152</v>
      </c>
    </row>
    <row r="208" spans="1:65" s="13" customFormat="1">
      <c r="B208" s="182"/>
      <c r="D208" s="183" t="s">
        <v>440</v>
      </c>
      <c r="E208" s="184" t="s">
        <v>1</v>
      </c>
      <c r="F208" s="185" t="s">
        <v>1451</v>
      </c>
      <c r="H208" s="186">
        <v>730</v>
      </c>
      <c r="I208" s="187"/>
      <c r="L208" s="182"/>
      <c r="M208" s="188"/>
      <c r="N208" s="189"/>
      <c r="O208" s="189"/>
      <c r="P208" s="189"/>
      <c r="Q208" s="189"/>
      <c r="R208" s="189"/>
      <c r="S208" s="189"/>
      <c r="T208" s="190"/>
      <c r="AT208" s="184" t="s">
        <v>440</v>
      </c>
      <c r="AU208" s="184" t="s">
        <v>80</v>
      </c>
      <c r="AV208" s="13" t="s">
        <v>82</v>
      </c>
      <c r="AW208" s="13" t="s">
        <v>29</v>
      </c>
      <c r="AX208" s="13" t="s">
        <v>72</v>
      </c>
      <c r="AY208" s="184" t="s">
        <v>152</v>
      </c>
    </row>
    <row r="209" spans="1:65" s="14" customFormat="1">
      <c r="B209" s="191"/>
      <c r="D209" s="183" t="s">
        <v>440</v>
      </c>
      <c r="E209" s="192" t="s">
        <v>1449</v>
      </c>
      <c r="F209" s="193" t="s">
        <v>448</v>
      </c>
      <c r="H209" s="194">
        <v>730</v>
      </c>
      <c r="I209" s="195"/>
      <c r="L209" s="191"/>
      <c r="M209" s="196"/>
      <c r="N209" s="197"/>
      <c r="O209" s="197"/>
      <c r="P209" s="197"/>
      <c r="Q209" s="197"/>
      <c r="R209" s="197"/>
      <c r="S209" s="197"/>
      <c r="T209" s="198"/>
      <c r="AT209" s="192" t="s">
        <v>440</v>
      </c>
      <c r="AU209" s="192" t="s">
        <v>80</v>
      </c>
      <c r="AV209" s="14" t="s">
        <v>159</v>
      </c>
      <c r="AW209" s="14" t="s">
        <v>29</v>
      </c>
      <c r="AX209" s="14" t="s">
        <v>80</v>
      </c>
      <c r="AY209" s="192" t="s">
        <v>152</v>
      </c>
    </row>
    <row r="210" spans="1:65" s="2" customFormat="1" ht="21.75" customHeight="1">
      <c r="A210" s="34"/>
      <c r="B210" s="151"/>
      <c r="C210" s="152" t="s">
        <v>225</v>
      </c>
      <c r="D210" s="152" t="s">
        <v>155</v>
      </c>
      <c r="E210" s="153" t="s">
        <v>1539</v>
      </c>
      <c r="F210" s="154" t="s">
        <v>1540</v>
      </c>
      <c r="G210" s="155" t="s">
        <v>176</v>
      </c>
      <c r="H210" s="156">
        <v>70</v>
      </c>
      <c r="I210" s="157"/>
      <c r="J210" s="158">
        <f>ROUND(I210*H210,2)</f>
        <v>0</v>
      </c>
      <c r="K210" s="159"/>
      <c r="L210" s="35"/>
      <c r="M210" s="160" t="s">
        <v>1</v>
      </c>
      <c r="N210" s="161" t="s">
        <v>37</v>
      </c>
      <c r="O210" s="60"/>
      <c r="P210" s="162">
        <f>O210*H210</f>
        <v>0</v>
      </c>
      <c r="Q210" s="162">
        <v>0</v>
      </c>
      <c r="R210" s="162">
        <f>Q210*H210</f>
        <v>0</v>
      </c>
      <c r="S210" s="162">
        <v>0</v>
      </c>
      <c r="T210" s="163">
        <f>S210*H210</f>
        <v>0</v>
      </c>
      <c r="U210" s="34"/>
      <c r="V210" s="34"/>
      <c r="W210" s="34"/>
      <c r="X210" s="34"/>
      <c r="Y210" s="34"/>
      <c r="Z210" s="34"/>
      <c r="AA210" s="34"/>
      <c r="AB210" s="34"/>
      <c r="AC210" s="34"/>
      <c r="AD210" s="34"/>
      <c r="AE210" s="34"/>
      <c r="AR210" s="164" t="s">
        <v>391</v>
      </c>
      <c r="AT210" s="164" t="s">
        <v>155</v>
      </c>
      <c r="AU210" s="164" t="s">
        <v>80</v>
      </c>
      <c r="AY210" s="19" t="s">
        <v>152</v>
      </c>
      <c r="BE210" s="165">
        <f>IF(N210="základní",J210,0)</f>
        <v>0</v>
      </c>
      <c r="BF210" s="165">
        <f>IF(N210="snížená",J210,0)</f>
        <v>0</v>
      </c>
      <c r="BG210" s="165">
        <f>IF(N210="zákl. přenesená",J210,0)</f>
        <v>0</v>
      </c>
      <c r="BH210" s="165">
        <f>IF(N210="sníž. přenesená",J210,0)</f>
        <v>0</v>
      </c>
      <c r="BI210" s="165">
        <f>IF(N210="nulová",J210,0)</f>
        <v>0</v>
      </c>
      <c r="BJ210" s="19" t="s">
        <v>80</v>
      </c>
      <c r="BK210" s="165">
        <f>ROUND(I210*H210,2)</f>
        <v>0</v>
      </c>
      <c r="BL210" s="19" t="s">
        <v>391</v>
      </c>
      <c r="BM210" s="164" t="s">
        <v>1541</v>
      </c>
    </row>
    <row r="211" spans="1:65" s="15" customFormat="1">
      <c r="B211" s="199"/>
      <c r="D211" s="183" t="s">
        <v>440</v>
      </c>
      <c r="E211" s="200" t="s">
        <v>1</v>
      </c>
      <c r="F211" s="201" t="s">
        <v>1481</v>
      </c>
      <c r="H211" s="200" t="s">
        <v>1</v>
      </c>
      <c r="I211" s="202"/>
      <c r="L211" s="199"/>
      <c r="M211" s="203"/>
      <c r="N211" s="204"/>
      <c r="O211" s="204"/>
      <c r="P211" s="204"/>
      <c r="Q211" s="204"/>
      <c r="R211" s="204"/>
      <c r="S211" s="204"/>
      <c r="T211" s="205"/>
      <c r="AT211" s="200" t="s">
        <v>440</v>
      </c>
      <c r="AU211" s="200" t="s">
        <v>80</v>
      </c>
      <c r="AV211" s="15" t="s">
        <v>80</v>
      </c>
      <c r="AW211" s="15" t="s">
        <v>29</v>
      </c>
      <c r="AX211" s="15" t="s">
        <v>72</v>
      </c>
      <c r="AY211" s="200" t="s">
        <v>152</v>
      </c>
    </row>
    <row r="212" spans="1:65" s="13" customFormat="1">
      <c r="B212" s="182"/>
      <c r="D212" s="183" t="s">
        <v>440</v>
      </c>
      <c r="E212" s="184" t="s">
        <v>1</v>
      </c>
      <c r="F212" s="185" t="s">
        <v>1424</v>
      </c>
      <c r="H212" s="186">
        <v>70</v>
      </c>
      <c r="I212" s="187"/>
      <c r="L212" s="182"/>
      <c r="M212" s="188"/>
      <c r="N212" s="189"/>
      <c r="O212" s="189"/>
      <c r="P212" s="189"/>
      <c r="Q212" s="189"/>
      <c r="R212" s="189"/>
      <c r="S212" s="189"/>
      <c r="T212" s="190"/>
      <c r="AT212" s="184" t="s">
        <v>440</v>
      </c>
      <c r="AU212" s="184" t="s">
        <v>80</v>
      </c>
      <c r="AV212" s="13" t="s">
        <v>82</v>
      </c>
      <c r="AW212" s="13" t="s">
        <v>29</v>
      </c>
      <c r="AX212" s="13" t="s">
        <v>72</v>
      </c>
      <c r="AY212" s="184" t="s">
        <v>152</v>
      </c>
    </row>
    <row r="213" spans="1:65" s="14" customFormat="1">
      <c r="B213" s="191"/>
      <c r="D213" s="183" t="s">
        <v>440</v>
      </c>
      <c r="E213" s="192" t="s">
        <v>1</v>
      </c>
      <c r="F213" s="193" t="s">
        <v>448</v>
      </c>
      <c r="H213" s="194">
        <v>70</v>
      </c>
      <c r="I213" s="195"/>
      <c r="L213" s="191"/>
      <c r="M213" s="196"/>
      <c r="N213" s="197"/>
      <c r="O213" s="197"/>
      <c r="P213" s="197"/>
      <c r="Q213" s="197"/>
      <c r="R213" s="197"/>
      <c r="S213" s="197"/>
      <c r="T213" s="198"/>
      <c r="AT213" s="192" t="s">
        <v>440</v>
      </c>
      <c r="AU213" s="192" t="s">
        <v>80</v>
      </c>
      <c r="AV213" s="14" t="s">
        <v>159</v>
      </c>
      <c r="AW213" s="14" t="s">
        <v>29</v>
      </c>
      <c r="AX213" s="14" t="s">
        <v>80</v>
      </c>
      <c r="AY213" s="192" t="s">
        <v>152</v>
      </c>
    </row>
    <row r="214" spans="1:65" s="2" customFormat="1" ht="21.75" customHeight="1">
      <c r="A214" s="34"/>
      <c r="B214" s="151"/>
      <c r="C214" s="152" t="s">
        <v>189</v>
      </c>
      <c r="D214" s="152" t="s">
        <v>155</v>
      </c>
      <c r="E214" s="153" t="s">
        <v>1542</v>
      </c>
      <c r="F214" s="154" t="s">
        <v>1543</v>
      </c>
      <c r="G214" s="155" t="s">
        <v>176</v>
      </c>
      <c r="H214" s="156">
        <v>720</v>
      </c>
      <c r="I214" s="157"/>
      <c r="J214" s="158">
        <f>ROUND(I214*H214,2)</f>
        <v>0</v>
      </c>
      <c r="K214" s="159"/>
      <c r="L214" s="35"/>
      <c r="M214" s="160" t="s">
        <v>1</v>
      </c>
      <c r="N214" s="161" t="s">
        <v>37</v>
      </c>
      <c r="O214" s="60"/>
      <c r="P214" s="162">
        <f>O214*H214</f>
        <v>0</v>
      </c>
      <c r="Q214" s="162">
        <v>0</v>
      </c>
      <c r="R214" s="162">
        <f>Q214*H214</f>
        <v>0</v>
      </c>
      <c r="S214" s="162">
        <v>0</v>
      </c>
      <c r="T214" s="163">
        <f>S214*H214</f>
        <v>0</v>
      </c>
      <c r="U214" s="34"/>
      <c r="V214" s="34"/>
      <c r="W214" s="34"/>
      <c r="X214" s="34"/>
      <c r="Y214" s="34"/>
      <c r="Z214" s="34"/>
      <c r="AA214" s="34"/>
      <c r="AB214" s="34"/>
      <c r="AC214" s="34"/>
      <c r="AD214" s="34"/>
      <c r="AE214" s="34"/>
      <c r="AR214" s="164" t="s">
        <v>391</v>
      </c>
      <c r="AT214" s="164" t="s">
        <v>155</v>
      </c>
      <c r="AU214" s="164" t="s">
        <v>80</v>
      </c>
      <c r="AY214" s="19" t="s">
        <v>152</v>
      </c>
      <c r="BE214" s="165">
        <f>IF(N214="základní",J214,0)</f>
        <v>0</v>
      </c>
      <c r="BF214" s="165">
        <f>IF(N214="snížená",J214,0)</f>
        <v>0</v>
      </c>
      <c r="BG214" s="165">
        <f>IF(N214="zákl. přenesená",J214,0)</f>
        <v>0</v>
      </c>
      <c r="BH214" s="165">
        <f>IF(N214="sníž. přenesená",J214,0)</f>
        <v>0</v>
      </c>
      <c r="BI214" s="165">
        <f>IF(N214="nulová",J214,0)</f>
        <v>0</v>
      </c>
      <c r="BJ214" s="19" t="s">
        <v>80</v>
      </c>
      <c r="BK214" s="165">
        <f>ROUND(I214*H214,2)</f>
        <v>0</v>
      </c>
      <c r="BL214" s="19" t="s">
        <v>391</v>
      </c>
      <c r="BM214" s="164" t="s">
        <v>1544</v>
      </c>
    </row>
    <row r="215" spans="1:65" s="2" customFormat="1" ht="44.25" customHeight="1">
      <c r="A215" s="34"/>
      <c r="B215" s="151"/>
      <c r="C215" s="152" t="s">
        <v>7</v>
      </c>
      <c r="D215" s="152" t="s">
        <v>155</v>
      </c>
      <c r="E215" s="153" t="s">
        <v>1373</v>
      </c>
      <c r="F215" s="154" t="s">
        <v>1374</v>
      </c>
      <c r="G215" s="155" t="s">
        <v>188</v>
      </c>
      <c r="H215" s="156">
        <v>8</v>
      </c>
      <c r="I215" s="157"/>
      <c r="J215" s="158">
        <f>ROUND(I215*H215,2)</f>
        <v>0</v>
      </c>
      <c r="K215" s="159"/>
      <c r="L215" s="35"/>
      <c r="M215" s="160" t="s">
        <v>1</v>
      </c>
      <c r="N215" s="161" t="s">
        <v>37</v>
      </c>
      <c r="O215" s="60"/>
      <c r="P215" s="162">
        <f>O215*H215</f>
        <v>0</v>
      </c>
      <c r="Q215" s="162">
        <v>0</v>
      </c>
      <c r="R215" s="162">
        <f>Q215*H215</f>
        <v>0</v>
      </c>
      <c r="S215" s="162">
        <v>0</v>
      </c>
      <c r="T215" s="163">
        <f>S215*H215</f>
        <v>0</v>
      </c>
      <c r="U215" s="34"/>
      <c r="V215" s="34"/>
      <c r="W215" s="34"/>
      <c r="X215" s="34"/>
      <c r="Y215" s="34"/>
      <c r="Z215" s="34"/>
      <c r="AA215" s="34"/>
      <c r="AB215" s="34"/>
      <c r="AC215" s="34"/>
      <c r="AD215" s="34"/>
      <c r="AE215" s="34"/>
      <c r="AR215" s="164" t="s">
        <v>425</v>
      </c>
      <c r="AT215" s="164" t="s">
        <v>155</v>
      </c>
      <c r="AU215" s="164" t="s">
        <v>80</v>
      </c>
      <c r="AY215" s="19" t="s">
        <v>152</v>
      </c>
      <c r="BE215" s="165">
        <f>IF(N215="základní",J215,0)</f>
        <v>0</v>
      </c>
      <c r="BF215" s="165">
        <f>IF(N215="snížená",J215,0)</f>
        <v>0</v>
      </c>
      <c r="BG215" s="165">
        <f>IF(N215="zákl. přenesená",J215,0)</f>
        <v>0</v>
      </c>
      <c r="BH215" s="165">
        <f>IF(N215="sníž. přenesená",J215,0)</f>
        <v>0</v>
      </c>
      <c r="BI215" s="165">
        <f>IF(N215="nulová",J215,0)</f>
        <v>0</v>
      </c>
      <c r="BJ215" s="19" t="s">
        <v>80</v>
      </c>
      <c r="BK215" s="165">
        <f>ROUND(I215*H215,2)</f>
        <v>0</v>
      </c>
      <c r="BL215" s="19" t="s">
        <v>425</v>
      </c>
      <c r="BM215" s="164" t="s">
        <v>1545</v>
      </c>
    </row>
    <row r="216" spans="1:65" s="2" customFormat="1" ht="44.25" customHeight="1">
      <c r="A216" s="34"/>
      <c r="B216" s="151"/>
      <c r="C216" s="152" t="s">
        <v>236</v>
      </c>
      <c r="D216" s="152" t="s">
        <v>155</v>
      </c>
      <c r="E216" s="153" t="s">
        <v>1546</v>
      </c>
      <c r="F216" s="154" t="s">
        <v>1547</v>
      </c>
      <c r="G216" s="155" t="s">
        <v>188</v>
      </c>
      <c r="H216" s="156">
        <v>2</v>
      </c>
      <c r="I216" s="157"/>
      <c r="J216" s="158">
        <f>ROUND(I216*H216,2)</f>
        <v>0</v>
      </c>
      <c r="K216" s="159"/>
      <c r="L216" s="35"/>
      <c r="M216" s="160" t="s">
        <v>1</v>
      </c>
      <c r="N216" s="161" t="s">
        <v>37</v>
      </c>
      <c r="O216" s="60"/>
      <c r="P216" s="162">
        <f>O216*H216</f>
        <v>0</v>
      </c>
      <c r="Q216" s="162">
        <v>0</v>
      </c>
      <c r="R216" s="162">
        <f>Q216*H216</f>
        <v>0</v>
      </c>
      <c r="S216" s="162">
        <v>0</v>
      </c>
      <c r="T216" s="163">
        <f>S216*H216</f>
        <v>0</v>
      </c>
      <c r="U216" s="34"/>
      <c r="V216" s="34"/>
      <c r="W216" s="34"/>
      <c r="X216" s="34"/>
      <c r="Y216" s="34"/>
      <c r="Z216" s="34"/>
      <c r="AA216" s="34"/>
      <c r="AB216" s="34"/>
      <c r="AC216" s="34"/>
      <c r="AD216" s="34"/>
      <c r="AE216" s="34"/>
      <c r="AR216" s="164" t="s">
        <v>425</v>
      </c>
      <c r="AT216" s="164" t="s">
        <v>155</v>
      </c>
      <c r="AU216" s="164" t="s">
        <v>80</v>
      </c>
      <c r="AY216" s="19" t="s">
        <v>152</v>
      </c>
      <c r="BE216" s="165">
        <f>IF(N216="základní",J216,0)</f>
        <v>0</v>
      </c>
      <c r="BF216" s="165">
        <f>IF(N216="snížená",J216,0)</f>
        <v>0</v>
      </c>
      <c r="BG216" s="165">
        <f>IF(N216="zákl. přenesená",J216,0)</f>
        <v>0</v>
      </c>
      <c r="BH216" s="165">
        <f>IF(N216="sníž. přenesená",J216,0)</f>
        <v>0</v>
      </c>
      <c r="BI216" s="165">
        <f>IF(N216="nulová",J216,0)</f>
        <v>0</v>
      </c>
      <c r="BJ216" s="19" t="s">
        <v>80</v>
      </c>
      <c r="BK216" s="165">
        <f>ROUND(I216*H216,2)</f>
        <v>0</v>
      </c>
      <c r="BL216" s="19" t="s">
        <v>425</v>
      </c>
      <c r="BM216" s="164" t="s">
        <v>1548</v>
      </c>
    </row>
    <row r="217" spans="1:65" s="2" customFormat="1" ht="16.5" customHeight="1">
      <c r="A217" s="34"/>
      <c r="B217" s="151"/>
      <c r="C217" s="166" t="s">
        <v>240</v>
      </c>
      <c r="D217" s="166" t="s">
        <v>169</v>
      </c>
      <c r="E217" s="167" t="s">
        <v>1549</v>
      </c>
      <c r="F217" s="168" t="s">
        <v>1550</v>
      </c>
      <c r="G217" s="169" t="s">
        <v>176</v>
      </c>
      <c r="H217" s="170">
        <v>30</v>
      </c>
      <c r="I217" s="171"/>
      <c r="J217" s="172">
        <f>ROUND(I217*H217,2)</f>
        <v>0</v>
      </c>
      <c r="K217" s="173"/>
      <c r="L217" s="174"/>
      <c r="M217" s="175" t="s">
        <v>1</v>
      </c>
      <c r="N217" s="176" t="s">
        <v>37</v>
      </c>
      <c r="O217" s="60"/>
      <c r="P217" s="162">
        <f>O217*H217</f>
        <v>0</v>
      </c>
      <c r="Q217" s="162">
        <v>0</v>
      </c>
      <c r="R217" s="162">
        <f>Q217*H217</f>
        <v>0</v>
      </c>
      <c r="S217" s="162">
        <v>0</v>
      </c>
      <c r="T217" s="163">
        <f>S217*H217</f>
        <v>0</v>
      </c>
      <c r="U217" s="34"/>
      <c r="V217" s="34"/>
      <c r="W217" s="34"/>
      <c r="X217" s="34"/>
      <c r="Y217" s="34"/>
      <c r="Z217" s="34"/>
      <c r="AA217" s="34"/>
      <c r="AB217" s="34"/>
      <c r="AC217" s="34"/>
      <c r="AD217" s="34"/>
      <c r="AE217" s="34"/>
      <c r="AR217" s="164" t="s">
        <v>1479</v>
      </c>
      <c r="AT217" s="164" t="s">
        <v>169</v>
      </c>
      <c r="AU217" s="164" t="s">
        <v>80</v>
      </c>
      <c r="AY217" s="19" t="s">
        <v>152</v>
      </c>
      <c r="BE217" s="165">
        <f>IF(N217="základní",J217,0)</f>
        <v>0</v>
      </c>
      <c r="BF217" s="165">
        <f>IF(N217="snížená",J217,0)</f>
        <v>0</v>
      </c>
      <c r="BG217" s="165">
        <f>IF(N217="zákl. přenesená",J217,0)</f>
        <v>0</v>
      </c>
      <c r="BH217" s="165">
        <f>IF(N217="sníž. přenesená",J217,0)</f>
        <v>0</v>
      </c>
      <c r="BI217" s="165">
        <f>IF(N217="nulová",J217,0)</f>
        <v>0</v>
      </c>
      <c r="BJ217" s="19" t="s">
        <v>80</v>
      </c>
      <c r="BK217" s="165">
        <f>ROUND(I217*H217,2)</f>
        <v>0</v>
      </c>
      <c r="BL217" s="19" t="s">
        <v>391</v>
      </c>
      <c r="BM217" s="164" t="s">
        <v>1551</v>
      </c>
    </row>
    <row r="218" spans="1:65" s="15" customFormat="1">
      <c r="B218" s="199"/>
      <c r="D218" s="183" t="s">
        <v>440</v>
      </c>
      <c r="E218" s="200" t="s">
        <v>1</v>
      </c>
      <c r="F218" s="201" t="s">
        <v>1481</v>
      </c>
      <c r="H218" s="200" t="s">
        <v>1</v>
      </c>
      <c r="I218" s="202"/>
      <c r="L218" s="199"/>
      <c r="M218" s="203"/>
      <c r="N218" s="204"/>
      <c r="O218" s="204"/>
      <c r="P218" s="204"/>
      <c r="Q218" s="204"/>
      <c r="R218" s="204"/>
      <c r="S218" s="204"/>
      <c r="T218" s="205"/>
      <c r="AT218" s="200" t="s">
        <v>440</v>
      </c>
      <c r="AU218" s="200" t="s">
        <v>80</v>
      </c>
      <c r="AV218" s="15" t="s">
        <v>80</v>
      </c>
      <c r="AW218" s="15" t="s">
        <v>29</v>
      </c>
      <c r="AX218" s="15" t="s">
        <v>72</v>
      </c>
      <c r="AY218" s="200" t="s">
        <v>152</v>
      </c>
    </row>
    <row r="219" spans="1:65" s="13" customFormat="1">
      <c r="B219" s="182"/>
      <c r="D219" s="183" t="s">
        <v>440</v>
      </c>
      <c r="E219" s="184" t="s">
        <v>1</v>
      </c>
      <c r="F219" s="185" t="s">
        <v>1552</v>
      </c>
      <c r="H219" s="186">
        <v>30</v>
      </c>
      <c r="I219" s="187"/>
      <c r="L219" s="182"/>
      <c r="M219" s="188"/>
      <c r="N219" s="189"/>
      <c r="O219" s="189"/>
      <c r="P219" s="189"/>
      <c r="Q219" s="189"/>
      <c r="R219" s="189"/>
      <c r="S219" s="189"/>
      <c r="T219" s="190"/>
      <c r="AT219" s="184" t="s">
        <v>440</v>
      </c>
      <c r="AU219" s="184" t="s">
        <v>80</v>
      </c>
      <c r="AV219" s="13" t="s">
        <v>82</v>
      </c>
      <c r="AW219" s="13" t="s">
        <v>29</v>
      </c>
      <c r="AX219" s="13" t="s">
        <v>72</v>
      </c>
      <c r="AY219" s="184" t="s">
        <v>152</v>
      </c>
    </row>
    <row r="220" spans="1:65" s="14" customFormat="1">
      <c r="B220" s="191"/>
      <c r="D220" s="183" t="s">
        <v>440</v>
      </c>
      <c r="E220" s="192" t="s">
        <v>1</v>
      </c>
      <c r="F220" s="193" t="s">
        <v>448</v>
      </c>
      <c r="H220" s="194">
        <v>30</v>
      </c>
      <c r="I220" s="195"/>
      <c r="L220" s="191"/>
      <c r="M220" s="196"/>
      <c r="N220" s="197"/>
      <c r="O220" s="197"/>
      <c r="P220" s="197"/>
      <c r="Q220" s="197"/>
      <c r="R220" s="197"/>
      <c r="S220" s="197"/>
      <c r="T220" s="198"/>
      <c r="AT220" s="192" t="s">
        <v>440</v>
      </c>
      <c r="AU220" s="192" t="s">
        <v>80</v>
      </c>
      <c r="AV220" s="14" t="s">
        <v>159</v>
      </c>
      <c r="AW220" s="14" t="s">
        <v>29</v>
      </c>
      <c r="AX220" s="14" t="s">
        <v>80</v>
      </c>
      <c r="AY220" s="192" t="s">
        <v>152</v>
      </c>
    </row>
    <row r="221" spans="1:65" s="2" customFormat="1" ht="16.5" customHeight="1">
      <c r="A221" s="34"/>
      <c r="B221" s="151"/>
      <c r="C221" s="166" t="s">
        <v>244</v>
      </c>
      <c r="D221" s="166" t="s">
        <v>169</v>
      </c>
      <c r="E221" s="167" t="s">
        <v>1553</v>
      </c>
      <c r="F221" s="168" t="s">
        <v>1554</v>
      </c>
      <c r="G221" s="169" t="s">
        <v>176</v>
      </c>
      <c r="H221" s="170">
        <v>70</v>
      </c>
      <c r="I221" s="171"/>
      <c r="J221" s="172">
        <f>ROUND(I221*H221,2)</f>
        <v>0</v>
      </c>
      <c r="K221" s="173"/>
      <c r="L221" s="174"/>
      <c r="M221" s="175" t="s">
        <v>1</v>
      </c>
      <c r="N221" s="176" t="s">
        <v>37</v>
      </c>
      <c r="O221" s="60"/>
      <c r="P221" s="162">
        <f>O221*H221</f>
        <v>0</v>
      </c>
      <c r="Q221" s="162">
        <v>0</v>
      </c>
      <c r="R221" s="162">
        <f>Q221*H221</f>
        <v>0</v>
      </c>
      <c r="S221" s="162">
        <v>0</v>
      </c>
      <c r="T221" s="163">
        <f>S221*H221</f>
        <v>0</v>
      </c>
      <c r="U221" s="34"/>
      <c r="V221" s="34"/>
      <c r="W221" s="34"/>
      <c r="X221" s="34"/>
      <c r="Y221" s="34"/>
      <c r="Z221" s="34"/>
      <c r="AA221" s="34"/>
      <c r="AB221" s="34"/>
      <c r="AC221" s="34"/>
      <c r="AD221" s="34"/>
      <c r="AE221" s="34"/>
      <c r="AR221" s="164" t="s">
        <v>1479</v>
      </c>
      <c r="AT221" s="164" t="s">
        <v>169</v>
      </c>
      <c r="AU221" s="164" t="s">
        <v>80</v>
      </c>
      <c r="AY221" s="19" t="s">
        <v>152</v>
      </c>
      <c r="BE221" s="165">
        <f>IF(N221="základní",J221,0)</f>
        <v>0</v>
      </c>
      <c r="BF221" s="165">
        <f>IF(N221="snížená",J221,0)</f>
        <v>0</v>
      </c>
      <c r="BG221" s="165">
        <f>IF(N221="zákl. přenesená",J221,0)</f>
        <v>0</v>
      </c>
      <c r="BH221" s="165">
        <f>IF(N221="sníž. přenesená",J221,0)</f>
        <v>0</v>
      </c>
      <c r="BI221" s="165">
        <f>IF(N221="nulová",J221,0)</f>
        <v>0</v>
      </c>
      <c r="BJ221" s="19" t="s">
        <v>80</v>
      </c>
      <c r="BK221" s="165">
        <f>ROUND(I221*H221,2)</f>
        <v>0</v>
      </c>
      <c r="BL221" s="19" t="s">
        <v>391</v>
      </c>
      <c r="BM221" s="164" t="s">
        <v>1555</v>
      </c>
    </row>
    <row r="222" spans="1:65" s="15" customFormat="1">
      <c r="B222" s="199"/>
      <c r="D222" s="183" t="s">
        <v>440</v>
      </c>
      <c r="E222" s="200" t="s">
        <v>1</v>
      </c>
      <c r="F222" s="201" t="s">
        <v>1481</v>
      </c>
      <c r="H222" s="200" t="s">
        <v>1</v>
      </c>
      <c r="I222" s="202"/>
      <c r="L222" s="199"/>
      <c r="M222" s="203"/>
      <c r="N222" s="204"/>
      <c r="O222" s="204"/>
      <c r="P222" s="204"/>
      <c r="Q222" s="204"/>
      <c r="R222" s="204"/>
      <c r="S222" s="204"/>
      <c r="T222" s="205"/>
      <c r="AT222" s="200" t="s">
        <v>440</v>
      </c>
      <c r="AU222" s="200" t="s">
        <v>80</v>
      </c>
      <c r="AV222" s="15" t="s">
        <v>80</v>
      </c>
      <c r="AW222" s="15" t="s">
        <v>29</v>
      </c>
      <c r="AX222" s="15" t="s">
        <v>72</v>
      </c>
      <c r="AY222" s="200" t="s">
        <v>152</v>
      </c>
    </row>
    <row r="223" spans="1:65" s="13" customFormat="1">
      <c r="B223" s="182"/>
      <c r="D223" s="183" t="s">
        <v>440</v>
      </c>
      <c r="E223" s="184" t="s">
        <v>1</v>
      </c>
      <c r="F223" s="185" t="s">
        <v>1556</v>
      </c>
      <c r="H223" s="186">
        <v>70</v>
      </c>
      <c r="I223" s="187"/>
      <c r="L223" s="182"/>
      <c r="M223" s="188"/>
      <c r="N223" s="189"/>
      <c r="O223" s="189"/>
      <c r="P223" s="189"/>
      <c r="Q223" s="189"/>
      <c r="R223" s="189"/>
      <c r="S223" s="189"/>
      <c r="T223" s="190"/>
      <c r="AT223" s="184" t="s">
        <v>440</v>
      </c>
      <c r="AU223" s="184" t="s">
        <v>80</v>
      </c>
      <c r="AV223" s="13" t="s">
        <v>82</v>
      </c>
      <c r="AW223" s="13" t="s">
        <v>29</v>
      </c>
      <c r="AX223" s="13" t="s">
        <v>72</v>
      </c>
      <c r="AY223" s="184" t="s">
        <v>152</v>
      </c>
    </row>
    <row r="224" spans="1:65" s="14" customFormat="1">
      <c r="B224" s="191"/>
      <c r="D224" s="183" t="s">
        <v>440</v>
      </c>
      <c r="E224" s="192" t="s">
        <v>1424</v>
      </c>
      <c r="F224" s="193" t="s">
        <v>448</v>
      </c>
      <c r="H224" s="194">
        <v>70</v>
      </c>
      <c r="I224" s="195"/>
      <c r="L224" s="191"/>
      <c r="M224" s="196"/>
      <c r="N224" s="197"/>
      <c r="O224" s="197"/>
      <c r="P224" s="197"/>
      <c r="Q224" s="197"/>
      <c r="R224" s="197"/>
      <c r="S224" s="197"/>
      <c r="T224" s="198"/>
      <c r="AT224" s="192" t="s">
        <v>440</v>
      </c>
      <c r="AU224" s="192" t="s">
        <v>80</v>
      </c>
      <c r="AV224" s="14" t="s">
        <v>159</v>
      </c>
      <c r="AW224" s="14" t="s">
        <v>29</v>
      </c>
      <c r="AX224" s="14" t="s">
        <v>80</v>
      </c>
      <c r="AY224" s="192" t="s">
        <v>152</v>
      </c>
    </row>
    <row r="225" spans="1:65" s="2" customFormat="1" ht="16.5" customHeight="1">
      <c r="A225" s="34"/>
      <c r="B225" s="151"/>
      <c r="C225" s="166" t="s">
        <v>248</v>
      </c>
      <c r="D225" s="166" t="s">
        <v>169</v>
      </c>
      <c r="E225" s="167" t="s">
        <v>1557</v>
      </c>
      <c r="F225" s="168" t="s">
        <v>1558</v>
      </c>
      <c r="G225" s="169" t="s">
        <v>176</v>
      </c>
      <c r="H225" s="170">
        <v>720</v>
      </c>
      <c r="I225" s="171"/>
      <c r="J225" s="172">
        <f>ROUND(I225*H225,2)</f>
        <v>0</v>
      </c>
      <c r="K225" s="173"/>
      <c r="L225" s="174"/>
      <c r="M225" s="175" t="s">
        <v>1</v>
      </c>
      <c r="N225" s="176" t="s">
        <v>37</v>
      </c>
      <c r="O225" s="60"/>
      <c r="P225" s="162">
        <f>O225*H225</f>
        <v>0</v>
      </c>
      <c r="Q225" s="162">
        <v>0</v>
      </c>
      <c r="R225" s="162">
        <f>Q225*H225</f>
        <v>0</v>
      </c>
      <c r="S225" s="162">
        <v>0</v>
      </c>
      <c r="T225" s="163">
        <f>S225*H225</f>
        <v>0</v>
      </c>
      <c r="U225" s="34"/>
      <c r="V225" s="34"/>
      <c r="W225" s="34"/>
      <c r="X225" s="34"/>
      <c r="Y225" s="34"/>
      <c r="Z225" s="34"/>
      <c r="AA225" s="34"/>
      <c r="AB225" s="34"/>
      <c r="AC225" s="34"/>
      <c r="AD225" s="34"/>
      <c r="AE225" s="34"/>
      <c r="AR225" s="164" t="s">
        <v>1479</v>
      </c>
      <c r="AT225" s="164" t="s">
        <v>169</v>
      </c>
      <c r="AU225" s="164" t="s">
        <v>80</v>
      </c>
      <c r="AY225" s="19" t="s">
        <v>152</v>
      </c>
      <c r="BE225" s="165">
        <f>IF(N225="základní",J225,0)</f>
        <v>0</v>
      </c>
      <c r="BF225" s="165">
        <f>IF(N225="snížená",J225,0)</f>
        <v>0</v>
      </c>
      <c r="BG225" s="165">
        <f>IF(N225="zákl. přenesená",J225,0)</f>
        <v>0</v>
      </c>
      <c r="BH225" s="165">
        <f>IF(N225="sníž. přenesená",J225,0)</f>
        <v>0</v>
      </c>
      <c r="BI225" s="165">
        <f>IF(N225="nulová",J225,0)</f>
        <v>0</v>
      </c>
      <c r="BJ225" s="19" t="s">
        <v>80</v>
      </c>
      <c r="BK225" s="165">
        <f>ROUND(I225*H225,2)</f>
        <v>0</v>
      </c>
      <c r="BL225" s="19" t="s">
        <v>391</v>
      </c>
      <c r="BM225" s="164" t="s">
        <v>1559</v>
      </c>
    </row>
    <row r="226" spans="1:65" s="15" customFormat="1">
      <c r="B226" s="199"/>
      <c r="D226" s="183" t="s">
        <v>440</v>
      </c>
      <c r="E226" s="200" t="s">
        <v>1</v>
      </c>
      <c r="F226" s="201" t="s">
        <v>1481</v>
      </c>
      <c r="H226" s="200" t="s">
        <v>1</v>
      </c>
      <c r="I226" s="202"/>
      <c r="L226" s="199"/>
      <c r="M226" s="203"/>
      <c r="N226" s="204"/>
      <c r="O226" s="204"/>
      <c r="P226" s="204"/>
      <c r="Q226" s="204"/>
      <c r="R226" s="204"/>
      <c r="S226" s="204"/>
      <c r="T226" s="205"/>
      <c r="AT226" s="200" t="s">
        <v>440</v>
      </c>
      <c r="AU226" s="200" t="s">
        <v>80</v>
      </c>
      <c r="AV226" s="15" t="s">
        <v>80</v>
      </c>
      <c r="AW226" s="15" t="s">
        <v>29</v>
      </c>
      <c r="AX226" s="15" t="s">
        <v>72</v>
      </c>
      <c r="AY226" s="200" t="s">
        <v>152</v>
      </c>
    </row>
    <row r="227" spans="1:65" s="13" customFormat="1">
      <c r="B227" s="182"/>
      <c r="D227" s="183" t="s">
        <v>440</v>
      </c>
      <c r="E227" s="184" t="s">
        <v>1</v>
      </c>
      <c r="F227" s="185" t="s">
        <v>1560</v>
      </c>
      <c r="H227" s="186">
        <v>720</v>
      </c>
      <c r="I227" s="187"/>
      <c r="L227" s="182"/>
      <c r="M227" s="188"/>
      <c r="N227" s="189"/>
      <c r="O227" s="189"/>
      <c r="P227" s="189"/>
      <c r="Q227" s="189"/>
      <c r="R227" s="189"/>
      <c r="S227" s="189"/>
      <c r="T227" s="190"/>
      <c r="AT227" s="184" t="s">
        <v>440</v>
      </c>
      <c r="AU227" s="184" t="s">
        <v>80</v>
      </c>
      <c r="AV227" s="13" t="s">
        <v>82</v>
      </c>
      <c r="AW227" s="13" t="s">
        <v>29</v>
      </c>
      <c r="AX227" s="13" t="s">
        <v>72</v>
      </c>
      <c r="AY227" s="184" t="s">
        <v>152</v>
      </c>
    </row>
    <row r="228" spans="1:65" s="14" customFormat="1">
      <c r="B228" s="191"/>
      <c r="D228" s="183" t="s">
        <v>440</v>
      </c>
      <c r="E228" s="192" t="s">
        <v>1</v>
      </c>
      <c r="F228" s="193" t="s">
        <v>448</v>
      </c>
      <c r="H228" s="194">
        <v>720</v>
      </c>
      <c r="I228" s="195"/>
      <c r="L228" s="191"/>
      <c r="M228" s="196"/>
      <c r="N228" s="197"/>
      <c r="O228" s="197"/>
      <c r="P228" s="197"/>
      <c r="Q228" s="197"/>
      <c r="R228" s="197"/>
      <c r="S228" s="197"/>
      <c r="T228" s="198"/>
      <c r="AT228" s="192" t="s">
        <v>440</v>
      </c>
      <c r="AU228" s="192" t="s">
        <v>80</v>
      </c>
      <c r="AV228" s="14" t="s">
        <v>159</v>
      </c>
      <c r="AW228" s="14" t="s">
        <v>29</v>
      </c>
      <c r="AX228" s="14" t="s">
        <v>80</v>
      </c>
      <c r="AY228" s="192" t="s">
        <v>152</v>
      </c>
    </row>
    <row r="229" spans="1:65" s="2" customFormat="1" ht="33" customHeight="1">
      <c r="A229" s="34"/>
      <c r="B229" s="151"/>
      <c r="C229" s="152" t="s">
        <v>202</v>
      </c>
      <c r="D229" s="152" t="s">
        <v>155</v>
      </c>
      <c r="E229" s="153" t="s">
        <v>1561</v>
      </c>
      <c r="F229" s="154" t="s">
        <v>1562</v>
      </c>
      <c r="G229" s="155" t="s">
        <v>188</v>
      </c>
      <c r="H229" s="156">
        <v>4</v>
      </c>
      <c r="I229" s="157"/>
      <c r="J229" s="158">
        <f>ROUND(I229*H229,2)</f>
        <v>0</v>
      </c>
      <c r="K229" s="159"/>
      <c r="L229" s="35"/>
      <c r="M229" s="160" t="s">
        <v>1</v>
      </c>
      <c r="N229" s="161" t="s">
        <v>37</v>
      </c>
      <c r="O229" s="60"/>
      <c r="P229" s="162">
        <f>O229*H229</f>
        <v>0</v>
      </c>
      <c r="Q229" s="162">
        <v>0</v>
      </c>
      <c r="R229" s="162">
        <f>Q229*H229</f>
        <v>0</v>
      </c>
      <c r="S229" s="162">
        <v>0</v>
      </c>
      <c r="T229" s="163">
        <f>S229*H229</f>
        <v>0</v>
      </c>
      <c r="U229" s="34"/>
      <c r="V229" s="34"/>
      <c r="W229" s="34"/>
      <c r="X229" s="34"/>
      <c r="Y229" s="34"/>
      <c r="Z229" s="34"/>
      <c r="AA229" s="34"/>
      <c r="AB229" s="34"/>
      <c r="AC229" s="34"/>
      <c r="AD229" s="34"/>
      <c r="AE229" s="34"/>
      <c r="AR229" s="164" t="s">
        <v>159</v>
      </c>
      <c r="AT229" s="164" t="s">
        <v>155</v>
      </c>
      <c r="AU229" s="164" t="s">
        <v>80</v>
      </c>
      <c r="AY229" s="19" t="s">
        <v>152</v>
      </c>
      <c r="BE229" s="165">
        <f>IF(N229="základní",J229,0)</f>
        <v>0</v>
      </c>
      <c r="BF229" s="165">
        <f>IF(N229="snížená",J229,0)</f>
        <v>0</v>
      </c>
      <c r="BG229" s="165">
        <f>IF(N229="zákl. přenesená",J229,0)</f>
        <v>0</v>
      </c>
      <c r="BH229" s="165">
        <f>IF(N229="sníž. přenesená",J229,0)</f>
        <v>0</v>
      </c>
      <c r="BI229" s="165">
        <f>IF(N229="nulová",J229,0)</f>
        <v>0</v>
      </c>
      <c r="BJ229" s="19" t="s">
        <v>80</v>
      </c>
      <c r="BK229" s="165">
        <f>ROUND(I229*H229,2)</f>
        <v>0</v>
      </c>
      <c r="BL229" s="19" t="s">
        <v>159</v>
      </c>
      <c r="BM229" s="164" t="s">
        <v>1563</v>
      </c>
    </row>
    <row r="230" spans="1:65" s="15" customFormat="1">
      <c r="B230" s="199"/>
      <c r="D230" s="183" t="s">
        <v>440</v>
      </c>
      <c r="E230" s="200" t="s">
        <v>1</v>
      </c>
      <c r="F230" s="201" t="s">
        <v>1471</v>
      </c>
      <c r="H230" s="200" t="s">
        <v>1</v>
      </c>
      <c r="I230" s="202"/>
      <c r="L230" s="199"/>
      <c r="M230" s="203"/>
      <c r="N230" s="204"/>
      <c r="O230" s="204"/>
      <c r="P230" s="204"/>
      <c r="Q230" s="204"/>
      <c r="R230" s="204"/>
      <c r="S230" s="204"/>
      <c r="T230" s="205"/>
      <c r="AT230" s="200" t="s">
        <v>440</v>
      </c>
      <c r="AU230" s="200" t="s">
        <v>80</v>
      </c>
      <c r="AV230" s="15" t="s">
        <v>80</v>
      </c>
      <c r="AW230" s="15" t="s">
        <v>29</v>
      </c>
      <c r="AX230" s="15" t="s">
        <v>72</v>
      </c>
      <c r="AY230" s="200" t="s">
        <v>152</v>
      </c>
    </row>
    <row r="231" spans="1:65" s="13" customFormat="1">
      <c r="B231" s="182"/>
      <c r="D231" s="183" t="s">
        <v>440</v>
      </c>
      <c r="E231" s="184" t="s">
        <v>1</v>
      </c>
      <c r="F231" s="185" t="s">
        <v>162</v>
      </c>
      <c r="H231" s="186">
        <v>3</v>
      </c>
      <c r="I231" s="187"/>
      <c r="L231" s="182"/>
      <c r="M231" s="188"/>
      <c r="N231" s="189"/>
      <c r="O231" s="189"/>
      <c r="P231" s="189"/>
      <c r="Q231" s="189"/>
      <c r="R231" s="189"/>
      <c r="S231" s="189"/>
      <c r="T231" s="190"/>
      <c r="AT231" s="184" t="s">
        <v>440</v>
      </c>
      <c r="AU231" s="184" t="s">
        <v>80</v>
      </c>
      <c r="AV231" s="13" t="s">
        <v>82</v>
      </c>
      <c r="AW231" s="13" t="s">
        <v>29</v>
      </c>
      <c r="AX231" s="13" t="s">
        <v>72</v>
      </c>
      <c r="AY231" s="184" t="s">
        <v>152</v>
      </c>
    </row>
    <row r="232" spans="1:65" s="15" customFormat="1">
      <c r="B232" s="199"/>
      <c r="D232" s="183" t="s">
        <v>440</v>
      </c>
      <c r="E232" s="200" t="s">
        <v>1</v>
      </c>
      <c r="F232" s="201" t="s">
        <v>1475</v>
      </c>
      <c r="H232" s="200" t="s">
        <v>1</v>
      </c>
      <c r="I232" s="202"/>
      <c r="L232" s="199"/>
      <c r="M232" s="203"/>
      <c r="N232" s="204"/>
      <c r="O232" s="204"/>
      <c r="P232" s="204"/>
      <c r="Q232" s="204"/>
      <c r="R232" s="204"/>
      <c r="S232" s="204"/>
      <c r="T232" s="205"/>
      <c r="AT232" s="200" t="s">
        <v>440</v>
      </c>
      <c r="AU232" s="200" t="s">
        <v>80</v>
      </c>
      <c r="AV232" s="15" t="s">
        <v>80</v>
      </c>
      <c r="AW232" s="15" t="s">
        <v>29</v>
      </c>
      <c r="AX232" s="15" t="s">
        <v>72</v>
      </c>
      <c r="AY232" s="200" t="s">
        <v>152</v>
      </c>
    </row>
    <row r="233" spans="1:65" s="13" customFormat="1">
      <c r="B233" s="182"/>
      <c r="D233" s="183" t="s">
        <v>440</v>
      </c>
      <c r="E233" s="184" t="s">
        <v>1</v>
      </c>
      <c r="F233" s="185" t="s">
        <v>80</v>
      </c>
      <c r="H233" s="186">
        <v>1</v>
      </c>
      <c r="I233" s="187"/>
      <c r="L233" s="182"/>
      <c r="M233" s="188"/>
      <c r="N233" s="189"/>
      <c r="O233" s="189"/>
      <c r="P233" s="189"/>
      <c r="Q233" s="189"/>
      <c r="R233" s="189"/>
      <c r="S233" s="189"/>
      <c r="T233" s="190"/>
      <c r="AT233" s="184" t="s">
        <v>440</v>
      </c>
      <c r="AU233" s="184" t="s">
        <v>80</v>
      </c>
      <c r="AV233" s="13" t="s">
        <v>82</v>
      </c>
      <c r="AW233" s="13" t="s">
        <v>29</v>
      </c>
      <c r="AX233" s="13" t="s">
        <v>72</v>
      </c>
      <c r="AY233" s="184" t="s">
        <v>152</v>
      </c>
    </row>
    <row r="234" spans="1:65" s="14" customFormat="1">
      <c r="B234" s="191"/>
      <c r="D234" s="183" t="s">
        <v>440</v>
      </c>
      <c r="E234" s="192" t="s">
        <v>1</v>
      </c>
      <c r="F234" s="193" t="s">
        <v>448</v>
      </c>
      <c r="H234" s="194">
        <v>4</v>
      </c>
      <c r="I234" s="195"/>
      <c r="L234" s="191"/>
      <c r="M234" s="196"/>
      <c r="N234" s="197"/>
      <c r="O234" s="197"/>
      <c r="P234" s="197"/>
      <c r="Q234" s="197"/>
      <c r="R234" s="197"/>
      <c r="S234" s="197"/>
      <c r="T234" s="198"/>
      <c r="AT234" s="192" t="s">
        <v>440</v>
      </c>
      <c r="AU234" s="192" t="s">
        <v>80</v>
      </c>
      <c r="AV234" s="14" t="s">
        <v>159</v>
      </c>
      <c r="AW234" s="14" t="s">
        <v>29</v>
      </c>
      <c r="AX234" s="14" t="s">
        <v>80</v>
      </c>
      <c r="AY234" s="192" t="s">
        <v>152</v>
      </c>
    </row>
    <row r="235" spans="1:65" s="2" customFormat="1" ht="33" customHeight="1">
      <c r="A235" s="34"/>
      <c r="B235" s="151"/>
      <c r="C235" s="152" t="s">
        <v>255</v>
      </c>
      <c r="D235" s="152" t="s">
        <v>155</v>
      </c>
      <c r="E235" s="153" t="s">
        <v>1564</v>
      </c>
      <c r="F235" s="154" t="s">
        <v>1565</v>
      </c>
      <c r="G235" s="155" t="s">
        <v>188</v>
      </c>
      <c r="H235" s="156">
        <v>4</v>
      </c>
      <c r="I235" s="157"/>
      <c r="J235" s="158">
        <f>ROUND(I235*H235,2)</f>
        <v>0</v>
      </c>
      <c r="K235" s="159"/>
      <c r="L235" s="35"/>
      <c r="M235" s="160" t="s">
        <v>1</v>
      </c>
      <c r="N235" s="161" t="s">
        <v>37</v>
      </c>
      <c r="O235" s="60"/>
      <c r="P235" s="162">
        <f>O235*H235</f>
        <v>0</v>
      </c>
      <c r="Q235" s="162">
        <v>0</v>
      </c>
      <c r="R235" s="162">
        <f>Q235*H235</f>
        <v>0</v>
      </c>
      <c r="S235" s="162">
        <v>0</v>
      </c>
      <c r="T235" s="163">
        <f>S235*H235</f>
        <v>0</v>
      </c>
      <c r="U235" s="34"/>
      <c r="V235" s="34"/>
      <c r="W235" s="34"/>
      <c r="X235" s="34"/>
      <c r="Y235" s="34"/>
      <c r="Z235" s="34"/>
      <c r="AA235" s="34"/>
      <c r="AB235" s="34"/>
      <c r="AC235" s="34"/>
      <c r="AD235" s="34"/>
      <c r="AE235" s="34"/>
      <c r="AR235" s="164" t="s">
        <v>159</v>
      </c>
      <c r="AT235" s="164" t="s">
        <v>155</v>
      </c>
      <c r="AU235" s="164" t="s">
        <v>80</v>
      </c>
      <c r="AY235" s="19" t="s">
        <v>152</v>
      </c>
      <c r="BE235" s="165">
        <f>IF(N235="základní",J235,0)</f>
        <v>0</v>
      </c>
      <c r="BF235" s="165">
        <f>IF(N235="snížená",J235,0)</f>
        <v>0</v>
      </c>
      <c r="BG235" s="165">
        <f>IF(N235="zákl. přenesená",J235,0)</f>
        <v>0</v>
      </c>
      <c r="BH235" s="165">
        <f>IF(N235="sníž. přenesená",J235,0)</f>
        <v>0</v>
      </c>
      <c r="BI235" s="165">
        <f>IF(N235="nulová",J235,0)</f>
        <v>0</v>
      </c>
      <c r="BJ235" s="19" t="s">
        <v>80</v>
      </c>
      <c r="BK235" s="165">
        <f>ROUND(I235*H235,2)</f>
        <v>0</v>
      </c>
      <c r="BL235" s="19" t="s">
        <v>159</v>
      </c>
      <c r="BM235" s="164" t="s">
        <v>1566</v>
      </c>
    </row>
    <row r="236" spans="1:65" s="15" customFormat="1">
      <c r="B236" s="199"/>
      <c r="D236" s="183" t="s">
        <v>440</v>
      </c>
      <c r="E236" s="200" t="s">
        <v>1</v>
      </c>
      <c r="F236" s="201" t="s">
        <v>1476</v>
      </c>
      <c r="H236" s="200" t="s">
        <v>1</v>
      </c>
      <c r="I236" s="202"/>
      <c r="L236" s="199"/>
      <c r="M236" s="203"/>
      <c r="N236" s="204"/>
      <c r="O236" s="204"/>
      <c r="P236" s="204"/>
      <c r="Q236" s="204"/>
      <c r="R236" s="204"/>
      <c r="S236" s="204"/>
      <c r="T236" s="205"/>
      <c r="AT236" s="200" t="s">
        <v>440</v>
      </c>
      <c r="AU236" s="200" t="s">
        <v>80</v>
      </c>
      <c r="AV236" s="15" t="s">
        <v>80</v>
      </c>
      <c r="AW236" s="15" t="s">
        <v>29</v>
      </c>
      <c r="AX236" s="15" t="s">
        <v>72</v>
      </c>
      <c r="AY236" s="200" t="s">
        <v>152</v>
      </c>
    </row>
    <row r="237" spans="1:65" s="13" customFormat="1">
      <c r="B237" s="182"/>
      <c r="D237" s="183" t="s">
        <v>440</v>
      </c>
      <c r="E237" s="184" t="s">
        <v>1</v>
      </c>
      <c r="F237" s="185" t="s">
        <v>159</v>
      </c>
      <c r="H237" s="186">
        <v>4</v>
      </c>
      <c r="I237" s="187"/>
      <c r="L237" s="182"/>
      <c r="M237" s="188"/>
      <c r="N237" s="189"/>
      <c r="O237" s="189"/>
      <c r="P237" s="189"/>
      <c r="Q237" s="189"/>
      <c r="R237" s="189"/>
      <c r="S237" s="189"/>
      <c r="T237" s="190"/>
      <c r="AT237" s="184" t="s">
        <v>440</v>
      </c>
      <c r="AU237" s="184" t="s">
        <v>80</v>
      </c>
      <c r="AV237" s="13" t="s">
        <v>82</v>
      </c>
      <c r="AW237" s="13" t="s">
        <v>29</v>
      </c>
      <c r="AX237" s="13" t="s">
        <v>72</v>
      </c>
      <c r="AY237" s="184" t="s">
        <v>152</v>
      </c>
    </row>
    <row r="238" spans="1:65" s="14" customFormat="1">
      <c r="B238" s="191"/>
      <c r="D238" s="183" t="s">
        <v>440</v>
      </c>
      <c r="E238" s="192" t="s">
        <v>1</v>
      </c>
      <c r="F238" s="193" t="s">
        <v>448</v>
      </c>
      <c r="H238" s="194">
        <v>4</v>
      </c>
      <c r="I238" s="195"/>
      <c r="L238" s="191"/>
      <c r="M238" s="196"/>
      <c r="N238" s="197"/>
      <c r="O238" s="197"/>
      <c r="P238" s="197"/>
      <c r="Q238" s="197"/>
      <c r="R238" s="197"/>
      <c r="S238" s="197"/>
      <c r="T238" s="198"/>
      <c r="AT238" s="192" t="s">
        <v>440</v>
      </c>
      <c r="AU238" s="192" t="s">
        <v>80</v>
      </c>
      <c r="AV238" s="14" t="s">
        <v>159</v>
      </c>
      <c r="AW238" s="14" t="s">
        <v>29</v>
      </c>
      <c r="AX238" s="14" t="s">
        <v>80</v>
      </c>
      <c r="AY238" s="192" t="s">
        <v>152</v>
      </c>
    </row>
    <row r="239" spans="1:65" s="2" customFormat="1" ht="33" customHeight="1">
      <c r="A239" s="34"/>
      <c r="B239" s="151"/>
      <c r="C239" s="152" t="s">
        <v>206</v>
      </c>
      <c r="D239" s="152" t="s">
        <v>155</v>
      </c>
      <c r="E239" s="153" t="s">
        <v>1567</v>
      </c>
      <c r="F239" s="154" t="s">
        <v>1568</v>
      </c>
      <c r="G239" s="155" t="s">
        <v>188</v>
      </c>
      <c r="H239" s="156">
        <v>4</v>
      </c>
      <c r="I239" s="157"/>
      <c r="J239" s="158">
        <f>ROUND(I239*H239,2)</f>
        <v>0</v>
      </c>
      <c r="K239" s="159"/>
      <c r="L239" s="35"/>
      <c r="M239" s="160" t="s">
        <v>1</v>
      </c>
      <c r="N239" s="161" t="s">
        <v>37</v>
      </c>
      <c r="O239" s="60"/>
      <c r="P239" s="162">
        <f>O239*H239</f>
        <v>0</v>
      </c>
      <c r="Q239" s="162">
        <v>0</v>
      </c>
      <c r="R239" s="162">
        <f>Q239*H239</f>
        <v>0</v>
      </c>
      <c r="S239" s="162">
        <v>0</v>
      </c>
      <c r="T239" s="163">
        <f>S239*H239</f>
        <v>0</v>
      </c>
      <c r="U239" s="34"/>
      <c r="V239" s="34"/>
      <c r="W239" s="34"/>
      <c r="X239" s="34"/>
      <c r="Y239" s="34"/>
      <c r="Z239" s="34"/>
      <c r="AA239" s="34"/>
      <c r="AB239" s="34"/>
      <c r="AC239" s="34"/>
      <c r="AD239" s="34"/>
      <c r="AE239" s="34"/>
      <c r="AR239" s="164" t="s">
        <v>159</v>
      </c>
      <c r="AT239" s="164" t="s">
        <v>155</v>
      </c>
      <c r="AU239" s="164" t="s">
        <v>80</v>
      </c>
      <c r="AY239" s="19" t="s">
        <v>152</v>
      </c>
      <c r="BE239" s="165">
        <f>IF(N239="základní",J239,0)</f>
        <v>0</v>
      </c>
      <c r="BF239" s="165">
        <f>IF(N239="snížená",J239,0)</f>
        <v>0</v>
      </c>
      <c r="BG239" s="165">
        <f>IF(N239="zákl. přenesená",J239,0)</f>
        <v>0</v>
      </c>
      <c r="BH239" s="165">
        <f>IF(N239="sníž. přenesená",J239,0)</f>
        <v>0</v>
      </c>
      <c r="BI239" s="165">
        <f>IF(N239="nulová",J239,0)</f>
        <v>0</v>
      </c>
      <c r="BJ239" s="19" t="s">
        <v>80</v>
      </c>
      <c r="BK239" s="165">
        <f>ROUND(I239*H239,2)</f>
        <v>0</v>
      </c>
      <c r="BL239" s="19" t="s">
        <v>159</v>
      </c>
      <c r="BM239" s="164" t="s">
        <v>1569</v>
      </c>
    </row>
    <row r="240" spans="1:65" s="15" customFormat="1">
      <c r="B240" s="199"/>
      <c r="D240" s="183" t="s">
        <v>440</v>
      </c>
      <c r="E240" s="200" t="s">
        <v>1</v>
      </c>
      <c r="F240" s="201" t="s">
        <v>1570</v>
      </c>
      <c r="H240" s="200" t="s">
        <v>1</v>
      </c>
      <c r="I240" s="202"/>
      <c r="L240" s="199"/>
      <c r="M240" s="203"/>
      <c r="N240" s="204"/>
      <c r="O240" s="204"/>
      <c r="P240" s="204"/>
      <c r="Q240" s="204"/>
      <c r="R240" s="204"/>
      <c r="S240" s="204"/>
      <c r="T240" s="205"/>
      <c r="AT240" s="200" t="s">
        <v>440</v>
      </c>
      <c r="AU240" s="200" t="s">
        <v>80</v>
      </c>
      <c r="AV240" s="15" t="s">
        <v>80</v>
      </c>
      <c r="AW240" s="15" t="s">
        <v>29</v>
      </c>
      <c r="AX240" s="15" t="s">
        <v>72</v>
      </c>
      <c r="AY240" s="200" t="s">
        <v>152</v>
      </c>
    </row>
    <row r="241" spans="1:65" s="13" customFormat="1">
      <c r="B241" s="182"/>
      <c r="D241" s="183" t="s">
        <v>440</v>
      </c>
      <c r="E241" s="184" t="s">
        <v>1</v>
      </c>
      <c r="F241" s="185" t="s">
        <v>80</v>
      </c>
      <c r="H241" s="186">
        <v>1</v>
      </c>
      <c r="I241" s="187"/>
      <c r="L241" s="182"/>
      <c r="M241" s="188"/>
      <c r="N241" s="189"/>
      <c r="O241" s="189"/>
      <c r="P241" s="189"/>
      <c r="Q241" s="189"/>
      <c r="R241" s="189"/>
      <c r="S241" s="189"/>
      <c r="T241" s="190"/>
      <c r="AT241" s="184" t="s">
        <v>440</v>
      </c>
      <c r="AU241" s="184" t="s">
        <v>80</v>
      </c>
      <c r="AV241" s="13" t="s">
        <v>82</v>
      </c>
      <c r="AW241" s="13" t="s">
        <v>29</v>
      </c>
      <c r="AX241" s="13" t="s">
        <v>72</v>
      </c>
      <c r="AY241" s="184" t="s">
        <v>152</v>
      </c>
    </row>
    <row r="242" spans="1:65" s="15" customFormat="1">
      <c r="B242" s="199"/>
      <c r="D242" s="183" t="s">
        <v>440</v>
      </c>
      <c r="E242" s="200" t="s">
        <v>1</v>
      </c>
      <c r="F242" s="201" t="s">
        <v>1503</v>
      </c>
      <c r="H242" s="200" t="s">
        <v>1</v>
      </c>
      <c r="I242" s="202"/>
      <c r="L242" s="199"/>
      <c r="M242" s="203"/>
      <c r="N242" s="204"/>
      <c r="O242" s="204"/>
      <c r="P242" s="204"/>
      <c r="Q242" s="204"/>
      <c r="R242" s="204"/>
      <c r="S242" s="204"/>
      <c r="T242" s="205"/>
      <c r="AT242" s="200" t="s">
        <v>440</v>
      </c>
      <c r="AU242" s="200" t="s">
        <v>80</v>
      </c>
      <c r="AV242" s="15" t="s">
        <v>80</v>
      </c>
      <c r="AW242" s="15" t="s">
        <v>29</v>
      </c>
      <c r="AX242" s="15" t="s">
        <v>72</v>
      </c>
      <c r="AY242" s="200" t="s">
        <v>152</v>
      </c>
    </row>
    <row r="243" spans="1:65" s="13" customFormat="1">
      <c r="B243" s="182"/>
      <c r="D243" s="183" t="s">
        <v>440</v>
      </c>
      <c r="E243" s="184" t="s">
        <v>1</v>
      </c>
      <c r="F243" s="185" t="s">
        <v>162</v>
      </c>
      <c r="H243" s="186">
        <v>3</v>
      </c>
      <c r="I243" s="187"/>
      <c r="L243" s="182"/>
      <c r="M243" s="188"/>
      <c r="N243" s="189"/>
      <c r="O243" s="189"/>
      <c r="P243" s="189"/>
      <c r="Q243" s="189"/>
      <c r="R243" s="189"/>
      <c r="S243" s="189"/>
      <c r="T243" s="190"/>
      <c r="AT243" s="184" t="s">
        <v>440</v>
      </c>
      <c r="AU243" s="184" t="s">
        <v>80</v>
      </c>
      <c r="AV243" s="13" t="s">
        <v>82</v>
      </c>
      <c r="AW243" s="13" t="s">
        <v>29</v>
      </c>
      <c r="AX243" s="13" t="s">
        <v>72</v>
      </c>
      <c r="AY243" s="184" t="s">
        <v>152</v>
      </c>
    </row>
    <row r="244" spans="1:65" s="14" customFormat="1">
      <c r="B244" s="191"/>
      <c r="D244" s="183" t="s">
        <v>440</v>
      </c>
      <c r="E244" s="192" t="s">
        <v>1</v>
      </c>
      <c r="F244" s="193" t="s">
        <v>448</v>
      </c>
      <c r="H244" s="194">
        <v>4</v>
      </c>
      <c r="I244" s="195"/>
      <c r="L244" s="191"/>
      <c r="M244" s="196"/>
      <c r="N244" s="197"/>
      <c r="O244" s="197"/>
      <c r="P244" s="197"/>
      <c r="Q244" s="197"/>
      <c r="R244" s="197"/>
      <c r="S244" s="197"/>
      <c r="T244" s="198"/>
      <c r="AT244" s="192" t="s">
        <v>440</v>
      </c>
      <c r="AU244" s="192" t="s">
        <v>80</v>
      </c>
      <c r="AV244" s="14" t="s">
        <v>159</v>
      </c>
      <c r="AW244" s="14" t="s">
        <v>29</v>
      </c>
      <c r="AX244" s="14" t="s">
        <v>80</v>
      </c>
      <c r="AY244" s="192" t="s">
        <v>152</v>
      </c>
    </row>
    <row r="245" spans="1:65" s="2" customFormat="1" ht="33" customHeight="1">
      <c r="A245" s="34"/>
      <c r="B245" s="151"/>
      <c r="C245" s="152" t="s">
        <v>262</v>
      </c>
      <c r="D245" s="152" t="s">
        <v>155</v>
      </c>
      <c r="E245" s="153" t="s">
        <v>1571</v>
      </c>
      <c r="F245" s="154" t="s">
        <v>1572</v>
      </c>
      <c r="G245" s="155" t="s">
        <v>188</v>
      </c>
      <c r="H245" s="156">
        <v>4</v>
      </c>
      <c r="I245" s="157"/>
      <c r="J245" s="158">
        <f>ROUND(I245*H245,2)</f>
        <v>0</v>
      </c>
      <c r="K245" s="159"/>
      <c r="L245" s="35"/>
      <c r="M245" s="160" t="s">
        <v>1</v>
      </c>
      <c r="N245" s="161" t="s">
        <v>37</v>
      </c>
      <c r="O245" s="60"/>
      <c r="P245" s="162">
        <f>O245*H245</f>
        <v>0</v>
      </c>
      <c r="Q245" s="162">
        <v>0</v>
      </c>
      <c r="R245" s="162">
        <f>Q245*H245</f>
        <v>0</v>
      </c>
      <c r="S245" s="162">
        <v>0</v>
      </c>
      <c r="T245" s="163">
        <f>S245*H245</f>
        <v>0</v>
      </c>
      <c r="U245" s="34"/>
      <c r="V245" s="34"/>
      <c r="W245" s="34"/>
      <c r="X245" s="34"/>
      <c r="Y245" s="34"/>
      <c r="Z245" s="34"/>
      <c r="AA245" s="34"/>
      <c r="AB245" s="34"/>
      <c r="AC245" s="34"/>
      <c r="AD245" s="34"/>
      <c r="AE245" s="34"/>
      <c r="AR245" s="164" t="s">
        <v>159</v>
      </c>
      <c r="AT245" s="164" t="s">
        <v>155</v>
      </c>
      <c r="AU245" s="164" t="s">
        <v>80</v>
      </c>
      <c r="AY245" s="19" t="s">
        <v>152</v>
      </c>
      <c r="BE245" s="165">
        <f>IF(N245="základní",J245,0)</f>
        <v>0</v>
      </c>
      <c r="BF245" s="165">
        <f>IF(N245="snížená",J245,0)</f>
        <v>0</v>
      </c>
      <c r="BG245" s="165">
        <f>IF(N245="zákl. přenesená",J245,0)</f>
        <v>0</v>
      </c>
      <c r="BH245" s="165">
        <f>IF(N245="sníž. přenesená",J245,0)</f>
        <v>0</v>
      </c>
      <c r="BI245" s="165">
        <f>IF(N245="nulová",J245,0)</f>
        <v>0</v>
      </c>
      <c r="BJ245" s="19" t="s">
        <v>80</v>
      </c>
      <c r="BK245" s="165">
        <f>ROUND(I245*H245,2)</f>
        <v>0</v>
      </c>
      <c r="BL245" s="19" t="s">
        <v>159</v>
      </c>
      <c r="BM245" s="164" t="s">
        <v>1573</v>
      </c>
    </row>
    <row r="246" spans="1:65" s="15" customFormat="1">
      <c r="B246" s="199"/>
      <c r="D246" s="183" t="s">
        <v>440</v>
      </c>
      <c r="E246" s="200" t="s">
        <v>1</v>
      </c>
      <c r="F246" s="201" t="s">
        <v>1522</v>
      </c>
      <c r="H246" s="200" t="s">
        <v>1</v>
      </c>
      <c r="I246" s="202"/>
      <c r="L246" s="199"/>
      <c r="M246" s="203"/>
      <c r="N246" s="204"/>
      <c r="O246" s="204"/>
      <c r="P246" s="204"/>
      <c r="Q246" s="204"/>
      <c r="R246" s="204"/>
      <c r="S246" s="204"/>
      <c r="T246" s="205"/>
      <c r="AT246" s="200" t="s">
        <v>440</v>
      </c>
      <c r="AU246" s="200" t="s">
        <v>80</v>
      </c>
      <c r="AV246" s="15" t="s">
        <v>80</v>
      </c>
      <c r="AW246" s="15" t="s">
        <v>29</v>
      </c>
      <c r="AX246" s="15" t="s">
        <v>72</v>
      </c>
      <c r="AY246" s="200" t="s">
        <v>152</v>
      </c>
    </row>
    <row r="247" spans="1:65" s="13" customFormat="1">
      <c r="B247" s="182"/>
      <c r="D247" s="183" t="s">
        <v>440</v>
      </c>
      <c r="E247" s="184" t="s">
        <v>1</v>
      </c>
      <c r="F247" s="185" t="s">
        <v>80</v>
      </c>
      <c r="H247" s="186">
        <v>1</v>
      </c>
      <c r="I247" s="187"/>
      <c r="L247" s="182"/>
      <c r="M247" s="188"/>
      <c r="N247" s="189"/>
      <c r="O247" s="189"/>
      <c r="P247" s="189"/>
      <c r="Q247" s="189"/>
      <c r="R247" s="189"/>
      <c r="S247" s="189"/>
      <c r="T247" s="190"/>
      <c r="AT247" s="184" t="s">
        <v>440</v>
      </c>
      <c r="AU247" s="184" t="s">
        <v>80</v>
      </c>
      <c r="AV247" s="13" t="s">
        <v>82</v>
      </c>
      <c r="AW247" s="13" t="s">
        <v>29</v>
      </c>
      <c r="AX247" s="13" t="s">
        <v>72</v>
      </c>
      <c r="AY247" s="184" t="s">
        <v>152</v>
      </c>
    </row>
    <row r="248" spans="1:65" s="15" customFormat="1">
      <c r="B248" s="199"/>
      <c r="D248" s="183" t="s">
        <v>440</v>
      </c>
      <c r="E248" s="200" t="s">
        <v>1</v>
      </c>
      <c r="F248" s="201" t="s">
        <v>1574</v>
      </c>
      <c r="H248" s="200" t="s">
        <v>1</v>
      </c>
      <c r="I248" s="202"/>
      <c r="L248" s="199"/>
      <c r="M248" s="203"/>
      <c r="N248" s="204"/>
      <c r="O248" s="204"/>
      <c r="P248" s="204"/>
      <c r="Q248" s="204"/>
      <c r="R248" s="204"/>
      <c r="S248" s="204"/>
      <c r="T248" s="205"/>
      <c r="AT248" s="200" t="s">
        <v>440</v>
      </c>
      <c r="AU248" s="200" t="s">
        <v>80</v>
      </c>
      <c r="AV248" s="15" t="s">
        <v>80</v>
      </c>
      <c r="AW248" s="15" t="s">
        <v>29</v>
      </c>
      <c r="AX248" s="15" t="s">
        <v>72</v>
      </c>
      <c r="AY248" s="200" t="s">
        <v>152</v>
      </c>
    </row>
    <row r="249" spans="1:65" s="13" customFormat="1">
      <c r="B249" s="182"/>
      <c r="D249" s="183" t="s">
        <v>440</v>
      </c>
      <c r="E249" s="184" t="s">
        <v>1</v>
      </c>
      <c r="F249" s="185" t="s">
        <v>162</v>
      </c>
      <c r="H249" s="186">
        <v>3</v>
      </c>
      <c r="I249" s="187"/>
      <c r="L249" s="182"/>
      <c r="M249" s="188"/>
      <c r="N249" s="189"/>
      <c r="O249" s="189"/>
      <c r="P249" s="189"/>
      <c r="Q249" s="189"/>
      <c r="R249" s="189"/>
      <c r="S249" s="189"/>
      <c r="T249" s="190"/>
      <c r="AT249" s="184" t="s">
        <v>440</v>
      </c>
      <c r="AU249" s="184" t="s">
        <v>80</v>
      </c>
      <c r="AV249" s="13" t="s">
        <v>82</v>
      </c>
      <c r="AW249" s="13" t="s">
        <v>29</v>
      </c>
      <c r="AX249" s="13" t="s">
        <v>72</v>
      </c>
      <c r="AY249" s="184" t="s">
        <v>152</v>
      </c>
    </row>
    <row r="250" spans="1:65" s="14" customFormat="1">
      <c r="B250" s="191"/>
      <c r="D250" s="183" t="s">
        <v>440</v>
      </c>
      <c r="E250" s="192" t="s">
        <v>1</v>
      </c>
      <c r="F250" s="193" t="s">
        <v>448</v>
      </c>
      <c r="H250" s="194">
        <v>4</v>
      </c>
      <c r="I250" s="195"/>
      <c r="L250" s="191"/>
      <c r="M250" s="196"/>
      <c r="N250" s="197"/>
      <c r="O250" s="197"/>
      <c r="P250" s="197"/>
      <c r="Q250" s="197"/>
      <c r="R250" s="197"/>
      <c r="S250" s="197"/>
      <c r="T250" s="198"/>
      <c r="AT250" s="192" t="s">
        <v>440</v>
      </c>
      <c r="AU250" s="192" t="s">
        <v>80</v>
      </c>
      <c r="AV250" s="14" t="s">
        <v>159</v>
      </c>
      <c r="AW250" s="14" t="s">
        <v>29</v>
      </c>
      <c r="AX250" s="14" t="s">
        <v>80</v>
      </c>
      <c r="AY250" s="192" t="s">
        <v>152</v>
      </c>
    </row>
    <row r="251" spans="1:65" s="2" customFormat="1" ht="33" customHeight="1">
      <c r="A251" s="34"/>
      <c r="B251" s="151"/>
      <c r="C251" s="152" t="s">
        <v>266</v>
      </c>
      <c r="D251" s="152" t="s">
        <v>155</v>
      </c>
      <c r="E251" s="153" t="s">
        <v>1575</v>
      </c>
      <c r="F251" s="154" t="s">
        <v>1576</v>
      </c>
      <c r="G251" s="155" t="s">
        <v>188</v>
      </c>
      <c r="H251" s="156">
        <v>2</v>
      </c>
      <c r="I251" s="157"/>
      <c r="J251" s="158">
        <f>ROUND(I251*H251,2)</f>
        <v>0</v>
      </c>
      <c r="K251" s="159"/>
      <c r="L251" s="35"/>
      <c r="M251" s="160" t="s">
        <v>1</v>
      </c>
      <c r="N251" s="161" t="s">
        <v>37</v>
      </c>
      <c r="O251" s="60"/>
      <c r="P251" s="162">
        <f>O251*H251</f>
        <v>0</v>
      </c>
      <c r="Q251" s="162">
        <v>0</v>
      </c>
      <c r="R251" s="162">
        <f>Q251*H251</f>
        <v>0</v>
      </c>
      <c r="S251" s="162">
        <v>0</v>
      </c>
      <c r="T251" s="163">
        <f>S251*H251</f>
        <v>0</v>
      </c>
      <c r="U251" s="34"/>
      <c r="V251" s="34"/>
      <c r="W251" s="34"/>
      <c r="X251" s="34"/>
      <c r="Y251" s="34"/>
      <c r="Z251" s="34"/>
      <c r="AA251" s="34"/>
      <c r="AB251" s="34"/>
      <c r="AC251" s="34"/>
      <c r="AD251" s="34"/>
      <c r="AE251" s="34"/>
      <c r="AR251" s="164" t="s">
        <v>159</v>
      </c>
      <c r="AT251" s="164" t="s">
        <v>155</v>
      </c>
      <c r="AU251" s="164" t="s">
        <v>80</v>
      </c>
      <c r="AY251" s="19" t="s">
        <v>152</v>
      </c>
      <c r="BE251" s="165">
        <f>IF(N251="základní",J251,0)</f>
        <v>0</v>
      </c>
      <c r="BF251" s="165">
        <f>IF(N251="snížená",J251,0)</f>
        <v>0</v>
      </c>
      <c r="BG251" s="165">
        <f>IF(N251="zákl. přenesená",J251,0)</f>
        <v>0</v>
      </c>
      <c r="BH251" s="165">
        <f>IF(N251="sníž. přenesená",J251,0)</f>
        <v>0</v>
      </c>
      <c r="BI251" s="165">
        <f>IF(N251="nulová",J251,0)</f>
        <v>0</v>
      </c>
      <c r="BJ251" s="19" t="s">
        <v>80</v>
      </c>
      <c r="BK251" s="165">
        <f>ROUND(I251*H251,2)</f>
        <v>0</v>
      </c>
      <c r="BL251" s="19" t="s">
        <v>159</v>
      </c>
      <c r="BM251" s="164" t="s">
        <v>1577</v>
      </c>
    </row>
    <row r="252" spans="1:65" s="15" customFormat="1">
      <c r="B252" s="199"/>
      <c r="D252" s="183" t="s">
        <v>440</v>
      </c>
      <c r="E252" s="200" t="s">
        <v>1</v>
      </c>
      <c r="F252" s="201" t="s">
        <v>1527</v>
      </c>
      <c r="H252" s="200" t="s">
        <v>1</v>
      </c>
      <c r="I252" s="202"/>
      <c r="L252" s="199"/>
      <c r="M252" s="203"/>
      <c r="N252" s="204"/>
      <c r="O252" s="204"/>
      <c r="P252" s="204"/>
      <c r="Q252" s="204"/>
      <c r="R252" s="204"/>
      <c r="S252" s="204"/>
      <c r="T252" s="205"/>
      <c r="AT252" s="200" t="s">
        <v>440</v>
      </c>
      <c r="AU252" s="200" t="s">
        <v>80</v>
      </c>
      <c r="AV252" s="15" t="s">
        <v>80</v>
      </c>
      <c r="AW252" s="15" t="s">
        <v>29</v>
      </c>
      <c r="AX252" s="15" t="s">
        <v>72</v>
      </c>
      <c r="AY252" s="200" t="s">
        <v>152</v>
      </c>
    </row>
    <row r="253" spans="1:65" s="13" customFormat="1">
      <c r="B253" s="182"/>
      <c r="D253" s="183" t="s">
        <v>440</v>
      </c>
      <c r="E253" s="184" t="s">
        <v>1</v>
      </c>
      <c r="F253" s="185" t="s">
        <v>82</v>
      </c>
      <c r="H253" s="186">
        <v>2</v>
      </c>
      <c r="I253" s="187"/>
      <c r="L253" s="182"/>
      <c r="M253" s="188"/>
      <c r="N253" s="189"/>
      <c r="O253" s="189"/>
      <c r="P253" s="189"/>
      <c r="Q253" s="189"/>
      <c r="R253" s="189"/>
      <c r="S253" s="189"/>
      <c r="T253" s="190"/>
      <c r="AT253" s="184" t="s">
        <v>440</v>
      </c>
      <c r="AU253" s="184" t="s">
        <v>80</v>
      </c>
      <c r="AV253" s="13" t="s">
        <v>82</v>
      </c>
      <c r="AW253" s="13" t="s">
        <v>29</v>
      </c>
      <c r="AX253" s="13" t="s">
        <v>72</v>
      </c>
      <c r="AY253" s="184" t="s">
        <v>152</v>
      </c>
    </row>
    <row r="254" spans="1:65" s="14" customFormat="1">
      <c r="B254" s="191"/>
      <c r="D254" s="183" t="s">
        <v>440</v>
      </c>
      <c r="E254" s="192" t="s">
        <v>1</v>
      </c>
      <c r="F254" s="193" t="s">
        <v>448</v>
      </c>
      <c r="H254" s="194">
        <v>2</v>
      </c>
      <c r="I254" s="195"/>
      <c r="L254" s="191"/>
      <c r="M254" s="196"/>
      <c r="N254" s="197"/>
      <c r="O254" s="197"/>
      <c r="P254" s="197"/>
      <c r="Q254" s="197"/>
      <c r="R254" s="197"/>
      <c r="S254" s="197"/>
      <c r="T254" s="198"/>
      <c r="AT254" s="192" t="s">
        <v>440</v>
      </c>
      <c r="AU254" s="192" t="s">
        <v>80</v>
      </c>
      <c r="AV254" s="14" t="s">
        <v>159</v>
      </c>
      <c r="AW254" s="14" t="s">
        <v>29</v>
      </c>
      <c r="AX254" s="14" t="s">
        <v>80</v>
      </c>
      <c r="AY254" s="192" t="s">
        <v>152</v>
      </c>
    </row>
    <row r="255" spans="1:65" s="2" customFormat="1" ht="24.2" customHeight="1">
      <c r="A255" s="34"/>
      <c r="B255" s="151"/>
      <c r="C255" s="166" t="s">
        <v>270</v>
      </c>
      <c r="D255" s="166" t="s">
        <v>169</v>
      </c>
      <c r="E255" s="167" t="s">
        <v>1578</v>
      </c>
      <c r="F255" s="168" t="s">
        <v>1579</v>
      </c>
      <c r="G255" s="169" t="s">
        <v>188</v>
      </c>
      <c r="H255" s="170">
        <v>4</v>
      </c>
      <c r="I255" s="171"/>
      <c r="J255" s="172">
        <f t="shared" ref="J255:J260" si="0">ROUND(I255*H255,2)</f>
        <v>0</v>
      </c>
      <c r="K255" s="173"/>
      <c r="L255" s="174"/>
      <c r="M255" s="175" t="s">
        <v>1</v>
      </c>
      <c r="N255" s="176" t="s">
        <v>37</v>
      </c>
      <c r="O255" s="60"/>
      <c r="P255" s="162">
        <f t="shared" ref="P255:P260" si="1">O255*H255</f>
        <v>0</v>
      </c>
      <c r="Q255" s="162">
        <v>0</v>
      </c>
      <c r="R255" s="162">
        <f t="shared" ref="R255:R260" si="2">Q255*H255</f>
        <v>0</v>
      </c>
      <c r="S255" s="162">
        <v>0</v>
      </c>
      <c r="T255" s="163">
        <f t="shared" ref="T255:T260" si="3">S255*H255</f>
        <v>0</v>
      </c>
      <c r="U255" s="34"/>
      <c r="V255" s="34"/>
      <c r="W255" s="34"/>
      <c r="X255" s="34"/>
      <c r="Y255" s="34"/>
      <c r="Z255" s="34"/>
      <c r="AA255" s="34"/>
      <c r="AB255" s="34"/>
      <c r="AC255" s="34"/>
      <c r="AD255" s="34"/>
      <c r="AE255" s="34"/>
      <c r="AR255" s="164" t="s">
        <v>1479</v>
      </c>
      <c r="AT255" s="164" t="s">
        <v>169</v>
      </c>
      <c r="AU255" s="164" t="s">
        <v>80</v>
      </c>
      <c r="AY255" s="19" t="s">
        <v>152</v>
      </c>
      <c r="BE255" s="165">
        <f t="shared" ref="BE255:BE260" si="4">IF(N255="základní",J255,0)</f>
        <v>0</v>
      </c>
      <c r="BF255" s="165">
        <f t="shared" ref="BF255:BF260" si="5">IF(N255="snížená",J255,0)</f>
        <v>0</v>
      </c>
      <c r="BG255" s="165">
        <f t="shared" ref="BG255:BG260" si="6">IF(N255="zákl. přenesená",J255,0)</f>
        <v>0</v>
      </c>
      <c r="BH255" s="165">
        <f t="shared" ref="BH255:BH260" si="7">IF(N255="sníž. přenesená",J255,0)</f>
        <v>0</v>
      </c>
      <c r="BI255" s="165">
        <f t="shared" ref="BI255:BI260" si="8">IF(N255="nulová",J255,0)</f>
        <v>0</v>
      </c>
      <c r="BJ255" s="19" t="s">
        <v>80</v>
      </c>
      <c r="BK255" s="165">
        <f t="shared" ref="BK255:BK260" si="9">ROUND(I255*H255,2)</f>
        <v>0</v>
      </c>
      <c r="BL255" s="19" t="s">
        <v>391</v>
      </c>
      <c r="BM255" s="164" t="s">
        <v>1580</v>
      </c>
    </row>
    <row r="256" spans="1:65" s="2" customFormat="1" ht="24.2" customHeight="1">
      <c r="A256" s="34"/>
      <c r="B256" s="151"/>
      <c r="C256" s="166" t="s">
        <v>213</v>
      </c>
      <c r="D256" s="166" t="s">
        <v>169</v>
      </c>
      <c r="E256" s="167" t="s">
        <v>1581</v>
      </c>
      <c r="F256" s="168" t="s">
        <v>1582</v>
      </c>
      <c r="G256" s="169" t="s">
        <v>188</v>
      </c>
      <c r="H256" s="170">
        <v>4</v>
      </c>
      <c r="I256" s="171"/>
      <c r="J256" s="172">
        <f t="shared" si="0"/>
        <v>0</v>
      </c>
      <c r="K256" s="173"/>
      <c r="L256" s="174"/>
      <c r="M256" s="175" t="s">
        <v>1</v>
      </c>
      <c r="N256" s="176" t="s">
        <v>37</v>
      </c>
      <c r="O256" s="60"/>
      <c r="P256" s="162">
        <f t="shared" si="1"/>
        <v>0</v>
      </c>
      <c r="Q256" s="162">
        <v>0</v>
      </c>
      <c r="R256" s="162">
        <f t="shared" si="2"/>
        <v>0</v>
      </c>
      <c r="S256" s="162">
        <v>0</v>
      </c>
      <c r="T256" s="163">
        <f t="shared" si="3"/>
        <v>0</v>
      </c>
      <c r="U256" s="34"/>
      <c r="V256" s="34"/>
      <c r="W256" s="34"/>
      <c r="X256" s="34"/>
      <c r="Y256" s="34"/>
      <c r="Z256" s="34"/>
      <c r="AA256" s="34"/>
      <c r="AB256" s="34"/>
      <c r="AC256" s="34"/>
      <c r="AD256" s="34"/>
      <c r="AE256" s="34"/>
      <c r="AR256" s="164" t="s">
        <v>1479</v>
      </c>
      <c r="AT256" s="164" t="s">
        <v>169</v>
      </c>
      <c r="AU256" s="164" t="s">
        <v>80</v>
      </c>
      <c r="AY256" s="19" t="s">
        <v>152</v>
      </c>
      <c r="BE256" s="165">
        <f t="shared" si="4"/>
        <v>0</v>
      </c>
      <c r="BF256" s="165">
        <f t="shared" si="5"/>
        <v>0</v>
      </c>
      <c r="BG256" s="165">
        <f t="shared" si="6"/>
        <v>0</v>
      </c>
      <c r="BH256" s="165">
        <f t="shared" si="7"/>
        <v>0</v>
      </c>
      <c r="BI256" s="165">
        <f t="shared" si="8"/>
        <v>0</v>
      </c>
      <c r="BJ256" s="19" t="s">
        <v>80</v>
      </c>
      <c r="BK256" s="165">
        <f t="shared" si="9"/>
        <v>0</v>
      </c>
      <c r="BL256" s="19" t="s">
        <v>391</v>
      </c>
      <c r="BM256" s="164" t="s">
        <v>1583</v>
      </c>
    </row>
    <row r="257" spans="1:65" s="2" customFormat="1" ht="24.2" customHeight="1">
      <c r="A257" s="34"/>
      <c r="B257" s="151"/>
      <c r="C257" s="166" t="s">
        <v>277</v>
      </c>
      <c r="D257" s="166" t="s">
        <v>169</v>
      </c>
      <c r="E257" s="167" t="s">
        <v>1584</v>
      </c>
      <c r="F257" s="168" t="s">
        <v>1585</v>
      </c>
      <c r="G257" s="169" t="s">
        <v>188</v>
      </c>
      <c r="H257" s="170">
        <v>4</v>
      </c>
      <c r="I257" s="171"/>
      <c r="J257" s="172">
        <f t="shared" si="0"/>
        <v>0</v>
      </c>
      <c r="K257" s="173"/>
      <c r="L257" s="174"/>
      <c r="M257" s="175" t="s">
        <v>1</v>
      </c>
      <c r="N257" s="176" t="s">
        <v>37</v>
      </c>
      <c r="O257" s="60"/>
      <c r="P257" s="162">
        <f t="shared" si="1"/>
        <v>0</v>
      </c>
      <c r="Q257" s="162">
        <v>0</v>
      </c>
      <c r="R257" s="162">
        <f t="shared" si="2"/>
        <v>0</v>
      </c>
      <c r="S257" s="162">
        <v>0</v>
      </c>
      <c r="T257" s="163">
        <f t="shared" si="3"/>
        <v>0</v>
      </c>
      <c r="U257" s="34"/>
      <c r="V257" s="34"/>
      <c r="W257" s="34"/>
      <c r="X257" s="34"/>
      <c r="Y257" s="34"/>
      <c r="Z257" s="34"/>
      <c r="AA257" s="34"/>
      <c r="AB257" s="34"/>
      <c r="AC257" s="34"/>
      <c r="AD257" s="34"/>
      <c r="AE257" s="34"/>
      <c r="AR257" s="164" t="s">
        <v>1479</v>
      </c>
      <c r="AT257" s="164" t="s">
        <v>169</v>
      </c>
      <c r="AU257" s="164" t="s">
        <v>80</v>
      </c>
      <c r="AY257" s="19" t="s">
        <v>152</v>
      </c>
      <c r="BE257" s="165">
        <f t="shared" si="4"/>
        <v>0</v>
      </c>
      <c r="BF257" s="165">
        <f t="shared" si="5"/>
        <v>0</v>
      </c>
      <c r="BG257" s="165">
        <f t="shared" si="6"/>
        <v>0</v>
      </c>
      <c r="BH257" s="165">
        <f t="shared" si="7"/>
        <v>0</v>
      </c>
      <c r="BI257" s="165">
        <f t="shared" si="8"/>
        <v>0</v>
      </c>
      <c r="BJ257" s="19" t="s">
        <v>80</v>
      </c>
      <c r="BK257" s="165">
        <f t="shared" si="9"/>
        <v>0</v>
      </c>
      <c r="BL257" s="19" t="s">
        <v>391</v>
      </c>
      <c r="BM257" s="164" t="s">
        <v>1586</v>
      </c>
    </row>
    <row r="258" spans="1:65" s="2" customFormat="1" ht="24.2" customHeight="1">
      <c r="A258" s="34"/>
      <c r="B258" s="151"/>
      <c r="C258" s="166" t="s">
        <v>217</v>
      </c>
      <c r="D258" s="166" t="s">
        <v>169</v>
      </c>
      <c r="E258" s="167" t="s">
        <v>1587</v>
      </c>
      <c r="F258" s="168" t="s">
        <v>1588</v>
      </c>
      <c r="G258" s="169" t="s">
        <v>188</v>
      </c>
      <c r="H258" s="170">
        <v>4</v>
      </c>
      <c r="I258" s="171"/>
      <c r="J258" s="172">
        <f t="shared" si="0"/>
        <v>0</v>
      </c>
      <c r="K258" s="173"/>
      <c r="L258" s="174"/>
      <c r="M258" s="175" t="s">
        <v>1</v>
      </c>
      <c r="N258" s="176" t="s">
        <v>37</v>
      </c>
      <c r="O258" s="60"/>
      <c r="P258" s="162">
        <f t="shared" si="1"/>
        <v>0</v>
      </c>
      <c r="Q258" s="162">
        <v>0</v>
      </c>
      <c r="R258" s="162">
        <f t="shared" si="2"/>
        <v>0</v>
      </c>
      <c r="S258" s="162">
        <v>0</v>
      </c>
      <c r="T258" s="163">
        <f t="shared" si="3"/>
        <v>0</v>
      </c>
      <c r="U258" s="34"/>
      <c r="V258" s="34"/>
      <c r="W258" s="34"/>
      <c r="X258" s="34"/>
      <c r="Y258" s="34"/>
      <c r="Z258" s="34"/>
      <c r="AA258" s="34"/>
      <c r="AB258" s="34"/>
      <c r="AC258" s="34"/>
      <c r="AD258" s="34"/>
      <c r="AE258" s="34"/>
      <c r="AR258" s="164" t="s">
        <v>1479</v>
      </c>
      <c r="AT258" s="164" t="s">
        <v>169</v>
      </c>
      <c r="AU258" s="164" t="s">
        <v>80</v>
      </c>
      <c r="AY258" s="19" t="s">
        <v>152</v>
      </c>
      <c r="BE258" s="165">
        <f t="shared" si="4"/>
        <v>0</v>
      </c>
      <c r="BF258" s="165">
        <f t="shared" si="5"/>
        <v>0</v>
      </c>
      <c r="BG258" s="165">
        <f t="shared" si="6"/>
        <v>0</v>
      </c>
      <c r="BH258" s="165">
        <f t="shared" si="7"/>
        <v>0</v>
      </c>
      <c r="BI258" s="165">
        <f t="shared" si="8"/>
        <v>0</v>
      </c>
      <c r="BJ258" s="19" t="s">
        <v>80</v>
      </c>
      <c r="BK258" s="165">
        <f t="shared" si="9"/>
        <v>0</v>
      </c>
      <c r="BL258" s="19" t="s">
        <v>391</v>
      </c>
      <c r="BM258" s="164" t="s">
        <v>1589</v>
      </c>
    </row>
    <row r="259" spans="1:65" s="2" customFormat="1" ht="24.2" customHeight="1">
      <c r="A259" s="34"/>
      <c r="B259" s="151"/>
      <c r="C259" s="166" t="s">
        <v>284</v>
      </c>
      <c r="D259" s="166" t="s">
        <v>169</v>
      </c>
      <c r="E259" s="167" t="s">
        <v>1590</v>
      </c>
      <c r="F259" s="168" t="s">
        <v>1591</v>
      </c>
      <c r="G259" s="169" t="s">
        <v>188</v>
      </c>
      <c r="H259" s="170">
        <v>2</v>
      </c>
      <c r="I259" s="171"/>
      <c r="J259" s="172">
        <f t="shared" si="0"/>
        <v>0</v>
      </c>
      <c r="K259" s="173"/>
      <c r="L259" s="174"/>
      <c r="M259" s="175" t="s">
        <v>1</v>
      </c>
      <c r="N259" s="176" t="s">
        <v>37</v>
      </c>
      <c r="O259" s="60"/>
      <c r="P259" s="162">
        <f t="shared" si="1"/>
        <v>0</v>
      </c>
      <c r="Q259" s="162">
        <v>0</v>
      </c>
      <c r="R259" s="162">
        <f t="shared" si="2"/>
        <v>0</v>
      </c>
      <c r="S259" s="162">
        <v>0</v>
      </c>
      <c r="T259" s="163">
        <f t="shared" si="3"/>
        <v>0</v>
      </c>
      <c r="U259" s="34"/>
      <c r="V259" s="34"/>
      <c r="W259" s="34"/>
      <c r="X259" s="34"/>
      <c r="Y259" s="34"/>
      <c r="Z259" s="34"/>
      <c r="AA259" s="34"/>
      <c r="AB259" s="34"/>
      <c r="AC259" s="34"/>
      <c r="AD259" s="34"/>
      <c r="AE259" s="34"/>
      <c r="AR259" s="164" t="s">
        <v>1479</v>
      </c>
      <c r="AT259" s="164" t="s">
        <v>169</v>
      </c>
      <c r="AU259" s="164" t="s">
        <v>80</v>
      </c>
      <c r="AY259" s="19" t="s">
        <v>152</v>
      </c>
      <c r="BE259" s="165">
        <f t="shared" si="4"/>
        <v>0</v>
      </c>
      <c r="BF259" s="165">
        <f t="shared" si="5"/>
        <v>0</v>
      </c>
      <c r="BG259" s="165">
        <f t="shared" si="6"/>
        <v>0</v>
      </c>
      <c r="BH259" s="165">
        <f t="shared" si="7"/>
        <v>0</v>
      </c>
      <c r="BI259" s="165">
        <f t="shared" si="8"/>
        <v>0</v>
      </c>
      <c r="BJ259" s="19" t="s">
        <v>80</v>
      </c>
      <c r="BK259" s="165">
        <f t="shared" si="9"/>
        <v>0</v>
      </c>
      <c r="BL259" s="19" t="s">
        <v>391</v>
      </c>
      <c r="BM259" s="164" t="s">
        <v>1592</v>
      </c>
    </row>
    <row r="260" spans="1:65" s="2" customFormat="1" ht="16.5" customHeight="1">
      <c r="A260" s="34"/>
      <c r="B260" s="151"/>
      <c r="C260" s="152" t="s">
        <v>221</v>
      </c>
      <c r="D260" s="152" t="s">
        <v>155</v>
      </c>
      <c r="E260" s="153" t="s">
        <v>1593</v>
      </c>
      <c r="F260" s="154" t="s">
        <v>1594</v>
      </c>
      <c r="G260" s="155" t="s">
        <v>176</v>
      </c>
      <c r="H260" s="156">
        <v>7190</v>
      </c>
      <c r="I260" s="157"/>
      <c r="J260" s="158">
        <f t="shared" si="0"/>
        <v>0</v>
      </c>
      <c r="K260" s="159"/>
      <c r="L260" s="35"/>
      <c r="M260" s="160" t="s">
        <v>1</v>
      </c>
      <c r="N260" s="161" t="s">
        <v>37</v>
      </c>
      <c r="O260" s="60"/>
      <c r="P260" s="162">
        <f t="shared" si="1"/>
        <v>0</v>
      </c>
      <c r="Q260" s="162">
        <v>0</v>
      </c>
      <c r="R260" s="162">
        <f t="shared" si="2"/>
        <v>0</v>
      </c>
      <c r="S260" s="162">
        <v>0</v>
      </c>
      <c r="T260" s="163">
        <f t="shared" si="3"/>
        <v>0</v>
      </c>
      <c r="U260" s="34"/>
      <c r="V260" s="34"/>
      <c r="W260" s="34"/>
      <c r="X260" s="34"/>
      <c r="Y260" s="34"/>
      <c r="Z260" s="34"/>
      <c r="AA260" s="34"/>
      <c r="AB260" s="34"/>
      <c r="AC260" s="34"/>
      <c r="AD260" s="34"/>
      <c r="AE260" s="34"/>
      <c r="AR260" s="164" t="s">
        <v>159</v>
      </c>
      <c r="AT260" s="164" t="s">
        <v>155</v>
      </c>
      <c r="AU260" s="164" t="s">
        <v>80</v>
      </c>
      <c r="AY260" s="19" t="s">
        <v>152</v>
      </c>
      <c r="BE260" s="165">
        <f t="shared" si="4"/>
        <v>0</v>
      </c>
      <c r="BF260" s="165">
        <f t="shared" si="5"/>
        <v>0</v>
      </c>
      <c r="BG260" s="165">
        <f t="shared" si="6"/>
        <v>0</v>
      </c>
      <c r="BH260" s="165">
        <f t="shared" si="7"/>
        <v>0</v>
      </c>
      <c r="BI260" s="165">
        <f t="shared" si="8"/>
        <v>0</v>
      </c>
      <c r="BJ260" s="19" t="s">
        <v>80</v>
      </c>
      <c r="BK260" s="165">
        <f t="shared" si="9"/>
        <v>0</v>
      </c>
      <c r="BL260" s="19" t="s">
        <v>159</v>
      </c>
      <c r="BM260" s="164" t="s">
        <v>1595</v>
      </c>
    </row>
    <row r="261" spans="1:65" s="15" customFormat="1">
      <c r="B261" s="199"/>
      <c r="D261" s="183" t="s">
        <v>440</v>
      </c>
      <c r="E261" s="200" t="s">
        <v>1</v>
      </c>
      <c r="F261" s="201" t="s">
        <v>1596</v>
      </c>
      <c r="H261" s="200" t="s">
        <v>1</v>
      </c>
      <c r="I261" s="202"/>
      <c r="L261" s="199"/>
      <c r="M261" s="203"/>
      <c r="N261" s="204"/>
      <c r="O261" s="204"/>
      <c r="P261" s="204"/>
      <c r="Q261" s="204"/>
      <c r="R261" s="204"/>
      <c r="S261" s="204"/>
      <c r="T261" s="205"/>
      <c r="AT261" s="200" t="s">
        <v>440</v>
      </c>
      <c r="AU261" s="200" t="s">
        <v>80</v>
      </c>
      <c r="AV261" s="15" t="s">
        <v>80</v>
      </c>
      <c r="AW261" s="15" t="s">
        <v>29</v>
      </c>
      <c r="AX261" s="15" t="s">
        <v>72</v>
      </c>
      <c r="AY261" s="200" t="s">
        <v>152</v>
      </c>
    </row>
    <row r="262" spans="1:65" s="15" customFormat="1">
      <c r="B262" s="199"/>
      <c r="D262" s="183" t="s">
        <v>440</v>
      </c>
      <c r="E262" s="200" t="s">
        <v>1</v>
      </c>
      <c r="F262" s="201" t="s">
        <v>1471</v>
      </c>
      <c r="H262" s="200" t="s">
        <v>1</v>
      </c>
      <c r="I262" s="202"/>
      <c r="L262" s="199"/>
      <c r="M262" s="203"/>
      <c r="N262" s="204"/>
      <c r="O262" s="204"/>
      <c r="P262" s="204"/>
      <c r="Q262" s="204"/>
      <c r="R262" s="204"/>
      <c r="S262" s="204"/>
      <c r="T262" s="205"/>
      <c r="AT262" s="200" t="s">
        <v>440</v>
      </c>
      <c r="AU262" s="200" t="s">
        <v>80</v>
      </c>
      <c r="AV262" s="15" t="s">
        <v>80</v>
      </c>
      <c r="AW262" s="15" t="s">
        <v>29</v>
      </c>
      <c r="AX262" s="15" t="s">
        <v>72</v>
      </c>
      <c r="AY262" s="200" t="s">
        <v>152</v>
      </c>
    </row>
    <row r="263" spans="1:65" s="13" customFormat="1">
      <c r="B263" s="182"/>
      <c r="D263" s="183" t="s">
        <v>440</v>
      </c>
      <c r="E263" s="184" t="s">
        <v>1</v>
      </c>
      <c r="F263" s="185" t="s">
        <v>1597</v>
      </c>
      <c r="H263" s="186">
        <v>1370</v>
      </c>
      <c r="I263" s="187"/>
      <c r="L263" s="182"/>
      <c r="M263" s="188"/>
      <c r="N263" s="189"/>
      <c r="O263" s="189"/>
      <c r="P263" s="189"/>
      <c r="Q263" s="189"/>
      <c r="R263" s="189"/>
      <c r="S263" s="189"/>
      <c r="T263" s="190"/>
      <c r="AT263" s="184" t="s">
        <v>440</v>
      </c>
      <c r="AU263" s="184" t="s">
        <v>80</v>
      </c>
      <c r="AV263" s="13" t="s">
        <v>82</v>
      </c>
      <c r="AW263" s="13" t="s">
        <v>29</v>
      </c>
      <c r="AX263" s="13" t="s">
        <v>72</v>
      </c>
      <c r="AY263" s="184" t="s">
        <v>152</v>
      </c>
    </row>
    <row r="264" spans="1:65" s="15" customFormat="1">
      <c r="B264" s="199"/>
      <c r="D264" s="183" t="s">
        <v>440</v>
      </c>
      <c r="E264" s="200" t="s">
        <v>1</v>
      </c>
      <c r="F264" s="201" t="s">
        <v>1475</v>
      </c>
      <c r="H264" s="200" t="s">
        <v>1</v>
      </c>
      <c r="I264" s="202"/>
      <c r="L264" s="199"/>
      <c r="M264" s="203"/>
      <c r="N264" s="204"/>
      <c r="O264" s="204"/>
      <c r="P264" s="204"/>
      <c r="Q264" s="204"/>
      <c r="R264" s="204"/>
      <c r="S264" s="204"/>
      <c r="T264" s="205"/>
      <c r="AT264" s="200" t="s">
        <v>440</v>
      </c>
      <c r="AU264" s="200" t="s">
        <v>80</v>
      </c>
      <c r="AV264" s="15" t="s">
        <v>80</v>
      </c>
      <c r="AW264" s="15" t="s">
        <v>29</v>
      </c>
      <c r="AX264" s="15" t="s">
        <v>72</v>
      </c>
      <c r="AY264" s="200" t="s">
        <v>152</v>
      </c>
    </row>
    <row r="265" spans="1:65" s="13" customFormat="1">
      <c r="B265" s="182"/>
      <c r="D265" s="183" t="s">
        <v>440</v>
      </c>
      <c r="E265" s="184" t="s">
        <v>1</v>
      </c>
      <c r="F265" s="185" t="s">
        <v>1598</v>
      </c>
      <c r="H265" s="186">
        <v>165</v>
      </c>
      <c r="I265" s="187"/>
      <c r="L265" s="182"/>
      <c r="M265" s="188"/>
      <c r="N265" s="189"/>
      <c r="O265" s="189"/>
      <c r="P265" s="189"/>
      <c r="Q265" s="189"/>
      <c r="R265" s="189"/>
      <c r="S265" s="189"/>
      <c r="T265" s="190"/>
      <c r="AT265" s="184" t="s">
        <v>440</v>
      </c>
      <c r="AU265" s="184" t="s">
        <v>80</v>
      </c>
      <c r="AV265" s="13" t="s">
        <v>82</v>
      </c>
      <c r="AW265" s="13" t="s">
        <v>29</v>
      </c>
      <c r="AX265" s="13" t="s">
        <v>72</v>
      </c>
      <c r="AY265" s="184" t="s">
        <v>152</v>
      </c>
    </row>
    <row r="266" spans="1:65" s="15" customFormat="1">
      <c r="B266" s="199"/>
      <c r="D266" s="183" t="s">
        <v>440</v>
      </c>
      <c r="E266" s="200" t="s">
        <v>1</v>
      </c>
      <c r="F266" s="201" t="s">
        <v>1476</v>
      </c>
      <c r="H266" s="200" t="s">
        <v>1</v>
      </c>
      <c r="I266" s="202"/>
      <c r="L266" s="199"/>
      <c r="M266" s="203"/>
      <c r="N266" s="204"/>
      <c r="O266" s="204"/>
      <c r="P266" s="204"/>
      <c r="Q266" s="204"/>
      <c r="R266" s="204"/>
      <c r="S266" s="204"/>
      <c r="T266" s="205"/>
      <c r="AT266" s="200" t="s">
        <v>440</v>
      </c>
      <c r="AU266" s="200" t="s">
        <v>80</v>
      </c>
      <c r="AV266" s="15" t="s">
        <v>80</v>
      </c>
      <c r="AW266" s="15" t="s">
        <v>29</v>
      </c>
      <c r="AX266" s="15" t="s">
        <v>72</v>
      </c>
      <c r="AY266" s="200" t="s">
        <v>152</v>
      </c>
    </row>
    <row r="267" spans="1:65" s="13" customFormat="1">
      <c r="B267" s="182"/>
      <c r="D267" s="183" t="s">
        <v>440</v>
      </c>
      <c r="E267" s="184" t="s">
        <v>1</v>
      </c>
      <c r="F267" s="185" t="s">
        <v>1599</v>
      </c>
      <c r="H267" s="186">
        <v>1060</v>
      </c>
      <c r="I267" s="187"/>
      <c r="L267" s="182"/>
      <c r="M267" s="188"/>
      <c r="N267" s="189"/>
      <c r="O267" s="189"/>
      <c r="P267" s="189"/>
      <c r="Q267" s="189"/>
      <c r="R267" s="189"/>
      <c r="S267" s="189"/>
      <c r="T267" s="190"/>
      <c r="AT267" s="184" t="s">
        <v>440</v>
      </c>
      <c r="AU267" s="184" t="s">
        <v>80</v>
      </c>
      <c r="AV267" s="13" t="s">
        <v>82</v>
      </c>
      <c r="AW267" s="13" t="s">
        <v>29</v>
      </c>
      <c r="AX267" s="13" t="s">
        <v>72</v>
      </c>
      <c r="AY267" s="184" t="s">
        <v>152</v>
      </c>
    </row>
    <row r="268" spans="1:65" s="15" customFormat="1">
      <c r="B268" s="199"/>
      <c r="D268" s="183" t="s">
        <v>440</v>
      </c>
      <c r="E268" s="200" t="s">
        <v>1</v>
      </c>
      <c r="F268" s="201" t="s">
        <v>1570</v>
      </c>
      <c r="H268" s="200" t="s">
        <v>1</v>
      </c>
      <c r="I268" s="202"/>
      <c r="L268" s="199"/>
      <c r="M268" s="203"/>
      <c r="N268" s="204"/>
      <c r="O268" s="204"/>
      <c r="P268" s="204"/>
      <c r="Q268" s="204"/>
      <c r="R268" s="204"/>
      <c r="S268" s="204"/>
      <c r="T268" s="205"/>
      <c r="AT268" s="200" t="s">
        <v>440</v>
      </c>
      <c r="AU268" s="200" t="s">
        <v>80</v>
      </c>
      <c r="AV268" s="15" t="s">
        <v>80</v>
      </c>
      <c r="AW268" s="15" t="s">
        <v>29</v>
      </c>
      <c r="AX268" s="15" t="s">
        <v>72</v>
      </c>
      <c r="AY268" s="200" t="s">
        <v>152</v>
      </c>
    </row>
    <row r="269" spans="1:65" s="13" customFormat="1">
      <c r="B269" s="182"/>
      <c r="D269" s="183" t="s">
        <v>440</v>
      </c>
      <c r="E269" s="184" t="s">
        <v>1</v>
      </c>
      <c r="F269" s="185" t="s">
        <v>1600</v>
      </c>
      <c r="H269" s="186">
        <v>830</v>
      </c>
      <c r="I269" s="187"/>
      <c r="L269" s="182"/>
      <c r="M269" s="188"/>
      <c r="N269" s="189"/>
      <c r="O269" s="189"/>
      <c r="P269" s="189"/>
      <c r="Q269" s="189"/>
      <c r="R269" s="189"/>
      <c r="S269" s="189"/>
      <c r="T269" s="190"/>
      <c r="AT269" s="184" t="s">
        <v>440</v>
      </c>
      <c r="AU269" s="184" t="s">
        <v>80</v>
      </c>
      <c r="AV269" s="13" t="s">
        <v>82</v>
      </c>
      <c r="AW269" s="13" t="s">
        <v>29</v>
      </c>
      <c r="AX269" s="13" t="s">
        <v>72</v>
      </c>
      <c r="AY269" s="184" t="s">
        <v>152</v>
      </c>
    </row>
    <row r="270" spans="1:65" s="15" customFormat="1">
      <c r="B270" s="199"/>
      <c r="D270" s="183" t="s">
        <v>440</v>
      </c>
      <c r="E270" s="200" t="s">
        <v>1</v>
      </c>
      <c r="F270" s="201" t="s">
        <v>1503</v>
      </c>
      <c r="H270" s="200" t="s">
        <v>1</v>
      </c>
      <c r="I270" s="202"/>
      <c r="L270" s="199"/>
      <c r="M270" s="203"/>
      <c r="N270" s="204"/>
      <c r="O270" s="204"/>
      <c r="P270" s="204"/>
      <c r="Q270" s="204"/>
      <c r="R270" s="204"/>
      <c r="S270" s="204"/>
      <c r="T270" s="205"/>
      <c r="AT270" s="200" t="s">
        <v>440</v>
      </c>
      <c r="AU270" s="200" t="s">
        <v>80</v>
      </c>
      <c r="AV270" s="15" t="s">
        <v>80</v>
      </c>
      <c r="AW270" s="15" t="s">
        <v>29</v>
      </c>
      <c r="AX270" s="15" t="s">
        <v>72</v>
      </c>
      <c r="AY270" s="200" t="s">
        <v>152</v>
      </c>
    </row>
    <row r="271" spans="1:65" s="13" customFormat="1">
      <c r="B271" s="182"/>
      <c r="D271" s="183" t="s">
        <v>440</v>
      </c>
      <c r="E271" s="184" t="s">
        <v>1</v>
      </c>
      <c r="F271" s="185" t="s">
        <v>1601</v>
      </c>
      <c r="H271" s="186">
        <v>40</v>
      </c>
      <c r="I271" s="187"/>
      <c r="L271" s="182"/>
      <c r="M271" s="188"/>
      <c r="N271" s="189"/>
      <c r="O271" s="189"/>
      <c r="P271" s="189"/>
      <c r="Q271" s="189"/>
      <c r="R271" s="189"/>
      <c r="S271" s="189"/>
      <c r="T271" s="190"/>
      <c r="AT271" s="184" t="s">
        <v>440</v>
      </c>
      <c r="AU271" s="184" t="s">
        <v>80</v>
      </c>
      <c r="AV271" s="13" t="s">
        <v>82</v>
      </c>
      <c r="AW271" s="13" t="s">
        <v>29</v>
      </c>
      <c r="AX271" s="13" t="s">
        <v>72</v>
      </c>
      <c r="AY271" s="184" t="s">
        <v>152</v>
      </c>
    </row>
    <row r="272" spans="1:65" s="15" customFormat="1">
      <c r="B272" s="199"/>
      <c r="D272" s="183" t="s">
        <v>440</v>
      </c>
      <c r="E272" s="200" t="s">
        <v>1</v>
      </c>
      <c r="F272" s="201" t="s">
        <v>1522</v>
      </c>
      <c r="H272" s="200" t="s">
        <v>1</v>
      </c>
      <c r="I272" s="202"/>
      <c r="L272" s="199"/>
      <c r="M272" s="203"/>
      <c r="N272" s="204"/>
      <c r="O272" s="204"/>
      <c r="P272" s="204"/>
      <c r="Q272" s="204"/>
      <c r="R272" s="204"/>
      <c r="S272" s="204"/>
      <c r="T272" s="205"/>
      <c r="AT272" s="200" t="s">
        <v>440</v>
      </c>
      <c r="AU272" s="200" t="s">
        <v>80</v>
      </c>
      <c r="AV272" s="15" t="s">
        <v>80</v>
      </c>
      <c r="AW272" s="15" t="s">
        <v>29</v>
      </c>
      <c r="AX272" s="15" t="s">
        <v>72</v>
      </c>
      <c r="AY272" s="200" t="s">
        <v>152</v>
      </c>
    </row>
    <row r="273" spans="1:65" s="13" customFormat="1">
      <c r="B273" s="182"/>
      <c r="D273" s="183" t="s">
        <v>440</v>
      </c>
      <c r="E273" s="184" t="s">
        <v>1</v>
      </c>
      <c r="F273" s="185" t="s">
        <v>1602</v>
      </c>
      <c r="H273" s="186">
        <v>710</v>
      </c>
      <c r="I273" s="187"/>
      <c r="L273" s="182"/>
      <c r="M273" s="188"/>
      <c r="N273" s="189"/>
      <c r="O273" s="189"/>
      <c r="P273" s="189"/>
      <c r="Q273" s="189"/>
      <c r="R273" s="189"/>
      <c r="S273" s="189"/>
      <c r="T273" s="190"/>
      <c r="AT273" s="184" t="s">
        <v>440</v>
      </c>
      <c r="AU273" s="184" t="s">
        <v>80</v>
      </c>
      <c r="AV273" s="13" t="s">
        <v>82</v>
      </c>
      <c r="AW273" s="13" t="s">
        <v>29</v>
      </c>
      <c r="AX273" s="13" t="s">
        <v>72</v>
      </c>
      <c r="AY273" s="184" t="s">
        <v>152</v>
      </c>
    </row>
    <row r="274" spans="1:65" s="15" customFormat="1">
      <c r="B274" s="199"/>
      <c r="D274" s="183" t="s">
        <v>440</v>
      </c>
      <c r="E274" s="200" t="s">
        <v>1</v>
      </c>
      <c r="F274" s="201" t="s">
        <v>1527</v>
      </c>
      <c r="H274" s="200" t="s">
        <v>1</v>
      </c>
      <c r="I274" s="202"/>
      <c r="L274" s="199"/>
      <c r="M274" s="203"/>
      <c r="N274" s="204"/>
      <c r="O274" s="204"/>
      <c r="P274" s="204"/>
      <c r="Q274" s="204"/>
      <c r="R274" s="204"/>
      <c r="S274" s="204"/>
      <c r="T274" s="205"/>
      <c r="AT274" s="200" t="s">
        <v>440</v>
      </c>
      <c r="AU274" s="200" t="s">
        <v>80</v>
      </c>
      <c r="AV274" s="15" t="s">
        <v>80</v>
      </c>
      <c r="AW274" s="15" t="s">
        <v>29</v>
      </c>
      <c r="AX274" s="15" t="s">
        <v>72</v>
      </c>
      <c r="AY274" s="200" t="s">
        <v>152</v>
      </c>
    </row>
    <row r="275" spans="1:65" s="13" customFormat="1">
      <c r="B275" s="182"/>
      <c r="D275" s="183" t="s">
        <v>440</v>
      </c>
      <c r="E275" s="184" t="s">
        <v>1</v>
      </c>
      <c r="F275" s="185" t="s">
        <v>1535</v>
      </c>
      <c r="H275" s="186">
        <v>1440</v>
      </c>
      <c r="I275" s="187"/>
      <c r="L275" s="182"/>
      <c r="M275" s="188"/>
      <c r="N275" s="189"/>
      <c r="O275" s="189"/>
      <c r="P275" s="189"/>
      <c r="Q275" s="189"/>
      <c r="R275" s="189"/>
      <c r="S275" s="189"/>
      <c r="T275" s="190"/>
      <c r="AT275" s="184" t="s">
        <v>440</v>
      </c>
      <c r="AU275" s="184" t="s">
        <v>80</v>
      </c>
      <c r="AV275" s="13" t="s">
        <v>82</v>
      </c>
      <c r="AW275" s="13" t="s">
        <v>29</v>
      </c>
      <c r="AX275" s="13" t="s">
        <v>72</v>
      </c>
      <c r="AY275" s="184" t="s">
        <v>152</v>
      </c>
    </row>
    <row r="276" spans="1:65" s="15" customFormat="1">
      <c r="B276" s="199"/>
      <c r="D276" s="183" t="s">
        <v>440</v>
      </c>
      <c r="E276" s="200" t="s">
        <v>1</v>
      </c>
      <c r="F276" s="201" t="s">
        <v>1603</v>
      </c>
      <c r="H276" s="200" t="s">
        <v>1</v>
      </c>
      <c r="I276" s="202"/>
      <c r="L276" s="199"/>
      <c r="M276" s="203"/>
      <c r="N276" s="204"/>
      <c r="O276" s="204"/>
      <c r="P276" s="204"/>
      <c r="Q276" s="204"/>
      <c r="R276" s="204"/>
      <c r="S276" s="204"/>
      <c r="T276" s="205"/>
      <c r="AT276" s="200" t="s">
        <v>440</v>
      </c>
      <c r="AU276" s="200" t="s">
        <v>80</v>
      </c>
      <c r="AV276" s="15" t="s">
        <v>80</v>
      </c>
      <c r="AW276" s="15" t="s">
        <v>29</v>
      </c>
      <c r="AX276" s="15" t="s">
        <v>72</v>
      </c>
      <c r="AY276" s="200" t="s">
        <v>152</v>
      </c>
    </row>
    <row r="277" spans="1:65" s="13" customFormat="1">
      <c r="B277" s="182"/>
      <c r="D277" s="183" t="s">
        <v>440</v>
      </c>
      <c r="E277" s="184" t="s">
        <v>1</v>
      </c>
      <c r="F277" s="185" t="s">
        <v>1604</v>
      </c>
      <c r="H277" s="186">
        <v>745</v>
      </c>
      <c r="I277" s="187"/>
      <c r="L277" s="182"/>
      <c r="M277" s="188"/>
      <c r="N277" s="189"/>
      <c r="O277" s="189"/>
      <c r="P277" s="189"/>
      <c r="Q277" s="189"/>
      <c r="R277" s="189"/>
      <c r="S277" s="189"/>
      <c r="T277" s="190"/>
      <c r="AT277" s="184" t="s">
        <v>440</v>
      </c>
      <c r="AU277" s="184" t="s">
        <v>80</v>
      </c>
      <c r="AV277" s="13" t="s">
        <v>82</v>
      </c>
      <c r="AW277" s="13" t="s">
        <v>29</v>
      </c>
      <c r="AX277" s="13" t="s">
        <v>72</v>
      </c>
      <c r="AY277" s="184" t="s">
        <v>152</v>
      </c>
    </row>
    <row r="278" spans="1:65" s="15" customFormat="1">
      <c r="B278" s="199"/>
      <c r="D278" s="183" t="s">
        <v>440</v>
      </c>
      <c r="E278" s="200" t="s">
        <v>1</v>
      </c>
      <c r="F278" s="201" t="s">
        <v>1605</v>
      </c>
      <c r="H278" s="200" t="s">
        <v>1</v>
      </c>
      <c r="I278" s="202"/>
      <c r="L278" s="199"/>
      <c r="M278" s="203"/>
      <c r="N278" s="204"/>
      <c r="O278" s="204"/>
      <c r="P278" s="204"/>
      <c r="Q278" s="204"/>
      <c r="R278" s="204"/>
      <c r="S278" s="204"/>
      <c r="T278" s="205"/>
      <c r="AT278" s="200" t="s">
        <v>440</v>
      </c>
      <c r="AU278" s="200" t="s">
        <v>80</v>
      </c>
      <c r="AV278" s="15" t="s">
        <v>80</v>
      </c>
      <c r="AW278" s="15" t="s">
        <v>29</v>
      </c>
      <c r="AX278" s="15" t="s">
        <v>72</v>
      </c>
      <c r="AY278" s="200" t="s">
        <v>152</v>
      </c>
    </row>
    <row r="279" spans="1:65" s="13" customFormat="1">
      <c r="B279" s="182"/>
      <c r="D279" s="183" t="s">
        <v>440</v>
      </c>
      <c r="E279" s="184" t="s">
        <v>1</v>
      </c>
      <c r="F279" s="185" t="s">
        <v>1606</v>
      </c>
      <c r="H279" s="186">
        <v>110</v>
      </c>
      <c r="I279" s="187"/>
      <c r="L279" s="182"/>
      <c r="M279" s="188"/>
      <c r="N279" s="189"/>
      <c r="O279" s="189"/>
      <c r="P279" s="189"/>
      <c r="Q279" s="189"/>
      <c r="R279" s="189"/>
      <c r="S279" s="189"/>
      <c r="T279" s="190"/>
      <c r="AT279" s="184" t="s">
        <v>440</v>
      </c>
      <c r="AU279" s="184" t="s">
        <v>80</v>
      </c>
      <c r="AV279" s="13" t="s">
        <v>82</v>
      </c>
      <c r="AW279" s="13" t="s">
        <v>29</v>
      </c>
      <c r="AX279" s="13" t="s">
        <v>72</v>
      </c>
      <c r="AY279" s="184" t="s">
        <v>152</v>
      </c>
    </row>
    <row r="280" spans="1:65" s="15" customFormat="1">
      <c r="B280" s="199"/>
      <c r="D280" s="183" t="s">
        <v>440</v>
      </c>
      <c r="E280" s="200" t="s">
        <v>1</v>
      </c>
      <c r="F280" s="201" t="s">
        <v>1607</v>
      </c>
      <c r="H280" s="200" t="s">
        <v>1</v>
      </c>
      <c r="I280" s="202"/>
      <c r="L280" s="199"/>
      <c r="M280" s="203"/>
      <c r="N280" s="204"/>
      <c r="O280" s="204"/>
      <c r="P280" s="204"/>
      <c r="Q280" s="204"/>
      <c r="R280" s="204"/>
      <c r="S280" s="204"/>
      <c r="T280" s="205"/>
      <c r="AT280" s="200" t="s">
        <v>440</v>
      </c>
      <c r="AU280" s="200" t="s">
        <v>80</v>
      </c>
      <c r="AV280" s="15" t="s">
        <v>80</v>
      </c>
      <c r="AW280" s="15" t="s">
        <v>29</v>
      </c>
      <c r="AX280" s="15" t="s">
        <v>72</v>
      </c>
      <c r="AY280" s="200" t="s">
        <v>152</v>
      </c>
    </row>
    <row r="281" spans="1:65" s="13" customFormat="1">
      <c r="B281" s="182"/>
      <c r="D281" s="183" t="s">
        <v>440</v>
      </c>
      <c r="E281" s="184" t="s">
        <v>1</v>
      </c>
      <c r="F281" s="185" t="s">
        <v>1560</v>
      </c>
      <c r="H281" s="186">
        <v>720</v>
      </c>
      <c r="I281" s="187"/>
      <c r="L281" s="182"/>
      <c r="M281" s="188"/>
      <c r="N281" s="189"/>
      <c r="O281" s="189"/>
      <c r="P281" s="189"/>
      <c r="Q281" s="189"/>
      <c r="R281" s="189"/>
      <c r="S281" s="189"/>
      <c r="T281" s="190"/>
      <c r="AT281" s="184" t="s">
        <v>440</v>
      </c>
      <c r="AU281" s="184" t="s">
        <v>80</v>
      </c>
      <c r="AV281" s="13" t="s">
        <v>82</v>
      </c>
      <c r="AW281" s="13" t="s">
        <v>29</v>
      </c>
      <c r="AX281" s="13" t="s">
        <v>72</v>
      </c>
      <c r="AY281" s="184" t="s">
        <v>152</v>
      </c>
    </row>
    <row r="282" spans="1:65" s="14" customFormat="1">
      <c r="B282" s="191"/>
      <c r="D282" s="183" t="s">
        <v>440</v>
      </c>
      <c r="E282" s="192" t="s">
        <v>1</v>
      </c>
      <c r="F282" s="193" t="s">
        <v>448</v>
      </c>
      <c r="H282" s="194">
        <v>7190</v>
      </c>
      <c r="I282" s="195"/>
      <c r="L282" s="191"/>
      <c r="M282" s="196"/>
      <c r="N282" s="197"/>
      <c r="O282" s="197"/>
      <c r="P282" s="197"/>
      <c r="Q282" s="197"/>
      <c r="R282" s="197"/>
      <c r="S282" s="197"/>
      <c r="T282" s="198"/>
      <c r="AT282" s="192" t="s">
        <v>440</v>
      </c>
      <c r="AU282" s="192" t="s">
        <v>80</v>
      </c>
      <c r="AV282" s="14" t="s">
        <v>159</v>
      </c>
      <c r="AW282" s="14" t="s">
        <v>29</v>
      </c>
      <c r="AX282" s="14" t="s">
        <v>80</v>
      </c>
      <c r="AY282" s="192" t="s">
        <v>152</v>
      </c>
    </row>
    <row r="283" spans="1:65" s="2" customFormat="1" ht="16.5" customHeight="1">
      <c r="A283" s="34"/>
      <c r="B283" s="151"/>
      <c r="C283" s="166" t="s">
        <v>291</v>
      </c>
      <c r="D283" s="166" t="s">
        <v>169</v>
      </c>
      <c r="E283" s="167" t="s">
        <v>267</v>
      </c>
      <c r="F283" s="168" t="s">
        <v>268</v>
      </c>
      <c r="G283" s="169" t="s">
        <v>176</v>
      </c>
      <c r="H283" s="170">
        <v>1580</v>
      </c>
      <c r="I283" s="171"/>
      <c r="J283" s="172">
        <f>ROUND(I283*H283,2)</f>
        <v>0</v>
      </c>
      <c r="K283" s="173"/>
      <c r="L283" s="174"/>
      <c r="M283" s="175" t="s">
        <v>1</v>
      </c>
      <c r="N283" s="176" t="s">
        <v>37</v>
      </c>
      <c r="O283" s="60"/>
      <c r="P283" s="162">
        <f>O283*H283</f>
        <v>0</v>
      </c>
      <c r="Q283" s="162">
        <v>0</v>
      </c>
      <c r="R283" s="162">
        <f>Q283*H283</f>
        <v>0</v>
      </c>
      <c r="S283" s="162">
        <v>0</v>
      </c>
      <c r="T283" s="163">
        <f>S283*H283</f>
        <v>0</v>
      </c>
      <c r="U283" s="34"/>
      <c r="V283" s="34"/>
      <c r="W283" s="34"/>
      <c r="X283" s="34"/>
      <c r="Y283" s="34"/>
      <c r="Z283" s="34"/>
      <c r="AA283" s="34"/>
      <c r="AB283" s="34"/>
      <c r="AC283" s="34"/>
      <c r="AD283" s="34"/>
      <c r="AE283" s="34"/>
      <c r="AR283" s="164" t="s">
        <v>168</v>
      </c>
      <c r="AT283" s="164" t="s">
        <v>169</v>
      </c>
      <c r="AU283" s="164" t="s">
        <v>80</v>
      </c>
      <c r="AY283" s="19" t="s">
        <v>152</v>
      </c>
      <c r="BE283" s="165">
        <f>IF(N283="základní",J283,0)</f>
        <v>0</v>
      </c>
      <c r="BF283" s="165">
        <f>IF(N283="snížená",J283,0)</f>
        <v>0</v>
      </c>
      <c r="BG283" s="165">
        <f>IF(N283="zákl. přenesená",J283,0)</f>
        <v>0</v>
      </c>
      <c r="BH283" s="165">
        <f>IF(N283="sníž. přenesená",J283,0)</f>
        <v>0</v>
      </c>
      <c r="BI283" s="165">
        <f>IF(N283="nulová",J283,0)</f>
        <v>0</v>
      </c>
      <c r="BJ283" s="19" t="s">
        <v>80</v>
      </c>
      <c r="BK283" s="165">
        <f>ROUND(I283*H283,2)</f>
        <v>0</v>
      </c>
      <c r="BL283" s="19" t="s">
        <v>159</v>
      </c>
      <c r="BM283" s="164" t="s">
        <v>1608</v>
      </c>
    </row>
    <row r="284" spans="1:65" s="15" customFormat="1">
      <c r="B284" s="199"/>
      <c r="D284" s="183" t="s">
        <v>440</v>
      </c>
      <c r="E284" s="200" t="s">
        <v>1</v>
      </c>
      <c r="F284" s="201" t="s">
        <v>1481</v>
      </c>
      <c r="H284" s="200" t="s">
        <v>1</v>
      </c>
      <c r="I284" s="202"/>
      <c r="L284" s="199"/>
      <c r="M284" s="203"/>
      <c r="N284" s="204"/>
      <c r="O284" s="204"/>
      <c r="P284" s="204"/>
      <c r="Q284" s="204"/>
      <c r="R284" s="204"/>
      <c r="S284" s="204"/>
      <c r="T284" s="205"/>
      <c r="AT284" s="200" t="s">
        <v>440</v>
      </c>
      <c r="AU284" s="200" t="s">
        <v>80</v>
      </c>
      <c r="AV284" s="15" t="s">
        <v>80</v>
      </c>
      <c r="AW284" s="15" t="s">
        <v>29</v>
      </c>
      <c r="AX284" s="15" t="s">
        <v>72</v>
      </c>
      <c r="AY284" s="200" t="s">
        <v>152</v>
      </c>
    </row>
    <row r="285" spans="1:65" s="15" customFormat="1">
      <c r="B285" s="199"/>
      <c r="D285" s="183" t="s">
        <v>440</v>
      </c>
      <c r="E285" s="200" t="s">
        <v>1</v>
      </c>
      <c r="F285" s="201" t="s">
        <v>1609</v>
      </c>
      <c r="H285" s="200" t="s">
        <v>1</v>
      </c>
      <c r="I285" s="202"/>
      <c r="L285" s="199"/>
      <c r="M285" s="203"/>
      <c r="N285" s="204"/>
      <c r="O285" s="204"/>
      <c r="P285" s="204"/>
      <c r="Q285" s="204"/>
      <c r="R285" s="204"/>
      <c r="S285" s="204"/>
      <c r="T285" s="205"/>
      <c r="AT285" s="200" t="s">
        <v>440</v>
      </c>
      <c r="AU285" s="200" t="s">
        <v>80</v>
      </c>
      <c r="AV285" s="15" t="s">
        <v>80</v>
      </c>
      <c r="AW285" s="15" t="s">
        <v>29</v>
      </c>
      <c r="AX285" s="15" t="s">
        <v>72</v>
      </c>
      <c r="AY285" s="200" t="s">
        <v>152</v>
      </c>
    </row>
    <row r="286" spans="1:65" s="13" customFormat="1">
      <c r="B286" s="182"/>
      <c r="D286" s="183" t="s">
        <v>440</v>
      </c>
      <c r="E286" s="184" t="s">
        <v>1</v>
      </c>
      <c r="F286" s="185" t="s">
        <v>1610</v>
      </c>
      <c r="H286" s="186">
        <v>900</v>
      </c>
      <c r="I286" s="187"/>
      <c r="L286" s="182"/>
      <c r="M286" s="188"/>
      <c r="N286" s="189"/>
      <c r="O286" s="189"/>
      <c r="P286" s="189"/>
      <c r="Q286" s="189"/>
      <c r="R286" s="189"/>
      <c r="S286" s="189"/>
      <c r="T286" s="190"/>
      <c r="AT286" s="184" t="s">
        <v>440</v>
      </c>
      <c r="AU286" s="184" t="s">
        <v>80</v>
      </c>
      <c r="AV286" s="13" t="s">
        <v>82</v>
      </c>
      <c r="AW286" s="13" t="s">
        <v>29</v>
      </c>
      <c r="AX286" s="13" t="s">
        <v>72</v>
      </c>
      <c r="AY286" s="184" t="s">
        <v>152</v>
      </c>
    </row>
    <row r="287" spans="1:65" s="15" customFormat="1">
      <c r="B287" s="199"/>
      <c r="D287" s="183" t="s">
        <v>440</v>
      </c>
      <c r="E287" s="200" t="s">
        <v>1</v>
      </c>
      <c r="F287" s="201" t="s">
        <v>1611</v>
      </c>
      <c r="H287" s="200" t="s">
        <v>1</v>
      </c>
      <c r="I287" s="202"/>
      <c r="L287" s="199"/>
      <c r="M287" s="203"/>
      <c r="N287" s="204"/>
      <c r="O287" s="204"/>
      <c r="P287" s="204"/>
      <c r="Q287" s="204"/>
      <c r="R287" s="204"/>
      <c r="S287" s="204"/>
      <c r="T287" s="205"/>
      <c r="AT287" s="200" t="s">
        <v>440</v>
      </c>
      <c r="AU287" s="200" t="s">
        <v>80</v>
      </c>
      <c r="AV287" s="15" t="s">
        <v>80</v>
      </c>
      <c r="AW287" s="15" t="s">
        <v>29</v>
      </c>
      <c r="AX287" s="15" t="s">
        <v>72</v>
      </c>
      <c r="AY287" s="200" t="s">
        <v>152</v>
      </c>
    </row>
    <row r="288" spans="1:65" s="13" customFormat="1">
      <c r="B288" s="182"/>
      <c r="D288" s="183" t="s">
        <v>440</v>
      </c>
      <c r="E288" s="184" t="s">
        <v>1</v>
      </c>
      <c r="F288" s="185" t="s">
        <v>1612</v>
      </c>
      <c r="H288" s="186">
        <v>680</v>
      </c>
      <c r="I288" s="187"/>
      <c r="L288" s="182"/>
      <c r="M288" s="188"/>
      <c r="N288" s="189"/>
      <c r="O288" s="189"/>
      <c r="P288" s="189"/>
      <c r="Q288" s="189"/>
      <c r="R288" s="189"/>
      <c r="S288" s="189"/>
      <c r="T288" s="190"/>
      <c r="AT288" s="184" t="s">
        <v>440</v>
      </c>
      <c r="AU288" s="184" t="s">
        <v>80</v>
      </c>
      <c r="AV288" s="13" t="s">
        <v>82</v>
      </c>
      <c r="AW288" s="13" t="s">
        <v>29</v>
      </c>
      <c r="AX288" s="13" t="s">
        <v>72</v>
      </c>
      <c r="AY288" s="184" t="s">
        <v>152</v>
      </c>
    </row>
    <row r="289" spans="1:65" s="14" customFormat="1">
      <c r="B289" s="191"/>
      <c r="D289" s="183" t="s">
        <v>440</v>
      </c>
      <c r="E289" s="192" t="s">
        <v>1418</v>
      </c>
      <c r="F289" s="193" t="s">
        <v>448</v>
      </c>
      <c r="H289" s="194">
        <v>1580</v>
      </c>
      <c r="I289" s="195"/>
      <c r="L289" s="191"/>
      <c r="M289" s="196"/>
      <c r="N289" s="197"/>
      <c r="O289" s="197"/>
      <c r="P289" s="197"/>
      <c r="Q289" s="197"/>
      <c r="R289" s="197"/>
      <c r="S289" s="197"/>
      <c r="T289" s="198"/>
      <c r="AT289" s="192" t="s">
        <v>440</v>
      </c>
      <c r="AU289" s="192" t="s">
        <v>80</v>
      </c>
      <c r="AV289" s="14" t="s">
        <v>159</v>
      </c>
      <c r="AW289" s="14" t="s">
        <v>29</v>
      </c>
      <c r="AX289" s="14" t="s">
        <v>80</v>
      </c>
      <c r="AY289" s="192" t="s">
        <v>152</v>
      </c>
    </row>
    <row r="290" spans="1:65" s="2" customFormat="1" ht="16.5" customHeight="1">
      <c r="A290" s="34"/>
      <c r="B290" s="151"/>
      <c r="C290" s="152" t="s">
        <v>224</v>
      </c>
      <c r="D290" s="152" t="s">
        <v>155</v>
      </c>
      <c r="E290" s="153" t="s">
        <v>1613</v>
      </c>
      <c r="F290" s="154" t="s">
        <v>1614</v>
      </c>
      <c r="G290" s="155" t="s">
        <v>176</v>
      </c>
      <c r="H290" s="156">
        <v>1580</v>
      </c>
      <c r="I290" s="157"/>
      <c r="J290" s="158">
        <f>ROUND(I290*H290,2)</f>
        <v>0</v>
      </c>
      <c r="K290" s="159"/>
      <c r="L290" s="35"/>
      <c r="M290" s="160" t="s">
        <v>1</v>
      </c>
      <c r="N290" s="161" t="s">
        <v>37</v>
      </c>
      <c r="O290" s="60"/>
      <c r="P290" s="162">
        <f>O290*H290</f>
        <v>0</v>
      </c>
      <c r="Q290" s="162">
        <v>0</v>
      </c>
      <c r="R290" s="162">
        <f>Q290*H290</f>
        <v>0</v>
      </c>
      <c r="S290" s="162">
        <v>0</v>
      </c>
      <c r="T290" s="163">
        <f>S290*H290</f>
        <v>0</v>
      </c>
      <c r="U290" s="34"/>
      <c r="V290" s="34"/>
      <c r="W290" s="34"/>
      <c r="X290" s="34"/>
      <c r="Y290" s="34"/>
      <c r="Z290" s="34"/>
      <c r="AA290" s="34"/>
      <c r="AB290" s="34"/>
      <c r="AC290" s="34"/>
      <c r="AD290" s="34"/>
      <c r="AE290" s="34"/>
      <c r="AR290" s="164" t="s">
        <v>159</v>
      </c>
      <c r="AT290" s="164" t="s">
        <v>155</v>
      </c>
      <c r="AU290" s="164" t="s">
        <v>80</v>
      </c>
      <c r="AY290" s="19" t="s">
        <v>152</v>
      </c>
      <c r="BE290" s="165">
        <f>IF(N290="základní",J290,0)</f>
        <v>0</v>
      </c>
      <c r="BF290" s="165">
        <f>IF(N290="snížená",J290,0)</f>
        <v>0</v>
      </c>
      <c r="BG290" s="165">
        <f>IF(N290="zákl. přenesená",J290,0)</f>
        <v>0</v>
      </c>
      <c r="BH290" s="165">
        <f>IF(N290="sníž. přenesená",J290,0)</f>
        <v>0</v>
      </c>
      <c r="BI290" s="165">
        <f>IF(N290="nulová",J290,0)</f>
        <v>0</v>
      </c>
      <c r="BJ290" s="19" t="s">
        <v>80</v>
      </c>
      <c r="BK290" s="165">
        <f>ROUND(I290*H290,2)</f>
        <v>0</v>
      </c>
      <c r="BL290" s="19" t="s">
        <v>159</v>
      </c>
      <c r="BM290" s="164" t="s">
        <v>1615</v>
      </c>
    </row>
    <row r="291" spans="1:65" s="13" customFormat="1">
      <c r="B291" s="182"/>
      <c r="D291" s="183" t="s">
        <v>440</v>
      </c>
      <c r="E291" s="184" t="s">
        <v>1</v>
      </c>
      <c r="F291" s="185" t="s">
        <v>1418</v>
      </c>
      <c r="H291" s="186">
        <v>1580</v>
      </c>
      <c r="I291" s="187"/>
      <c r="L291" s="182"/>
      <c r="M291" s="188"/>
      <c r="N291" s="189"/>
      <c r="O291" s="189"/>
      <c r="P291" s="189"/>
      <c r="Q291" s="189"/>
      <c r="R291" s="189"/>
      <c r="S291" s="189"/>
      <c r="T291" s="190"/>
      <c r="AT291" s="184" t="s">
        <v>440</v>
      </c>
      <c r="AU291" s="184" t="s">
        <v>80</v>
      </c>
      <c r="AV291" s="13" t="s">
        <v>82</v>
      </c>
      <c r="AW291" s="13" t="s">
        <v>29</v>
      </c>
      <c r="AX291" s="13" t="s">
        <v>80</v>
      </c>
      <c r="AY291" s="184" t="s">
        <v>152</v>
      </c>
    </row>
    <row r="292" spans="1:65" s="2" customFormat="1" ht="21.75" customHeight="1">
      <c r="A292" s="34"/>
      <c r="B292" s="151"/>
      <c r="C292" s="166" t="s">
        <v>298</v>
      </c>
      <c r="D292" s="166" t="s">
        <v>169</v>
      </c>
      <c r="E292" s="167" t="s">
        <v>1616</v>
      </c>
      <c r="F292" s="168" t="s">
        <v>1617</v>
      </c>
      <c r="G292" s="169" t="s">
        <v>188</v>
      </c>
      <c r="H292" s="170">
        <v>3</v>
      </c>
      <c r="I292" s="171"/>
      <c r="J292" s="172">
        <f>ROUND(I292*H292,2)</f>
        <v>0</v>
      </c>
      <c r="K292" s="173"/>
      <c r="L292" s="174"/>
      <c r="M292" s="175" t="s">
        <v>1</v>
      </c>
      <c r="N292" s="176" t="s">
        <v>37</v>
      </c>
      <c r="O292" s="60"/>
      <c r="P292" s="162">
        <f>O292*H292</f>
        <v>0</v>
      </c>
      <c r="Q292" s="162">
        <v>0</v>
      </c>
      <c r="R292" s="162">
        <f>Q292*H292</f>
        <v>0</v>
      </c>
      <c r="S292" s="162">
        <v>0</v>
      </c>
      <c r="T292" s="163">
        <f>S292*H292</f>
        <v>0</v>
      </c>
      <c r="U292" s="34"/>
      <c r="V292" s="34"/>
      <c r="W292" s="34"/>
      <c r="X292" s="34"/>
      <c r="Y292" s="34"/>
      <c r="Z292" s="34"/>
      <c r="AA292" s="34"/>
      <c r="AB292" s="34"/>
      <c r="AC292" s="34"/>
      <c r="AD292" s="34"/>
      <c r="AE292" s="34"/>
      <c r="AR292" s="164" t="s">
        <v>168</v>
      </c>
      <c r="AT292" s="164" t="s">
        <v>169</v>
      </c>
      <c r="AU292" s="164" t="s">
        <v>80</v>
      </c>
      <c r="AY292" s="19" t="s">
        <v>152</v>
      </c>
      <c r="BE292" s="165">
        <f>IF(N292="základní",J292,0)</f>
        <v>0</v>
      </c>
      <c r="BF292" s="165">
        <f>IF(N292="snížená",J292,0)</f>
        <v>0</v>
      </c>
      <c r="BG292" s="165">
        <f>IF(N292="zákl. přenesená",J292,0)</f>
        <v>0</v>
      </c>
      <c r="BH292" s="165">
        <f>IF(N292="sníž. přenesená",J292,0)</f>
        <v>0</v>
      </c>
      <c r="BI292" s="165">
        <f>IF(N292="nulová",J292,0)</f>
        <v>0</v>
      </c>
      <c r="BJ292" s="19" t="s">
        <v>80</v>
      </c>
      <c r="BK292" s="165">
        <f>ROUND(I292*H292,2)</f>
        <v>0</v>
      </c>
      <c r="BL292" s="19" t="s">
        <v>159</v>
      </c>
      <c r="BM292" s="164" t="s">
        <v>1618</v>
      </c>
    </row>
    <row r="293" spans="1:65" s="2" customFormat="1" ht="16.5" customHeight="1">
      <c r="A293" s="34"/>
      <c r="B293" s="151"/>
      <c r="C293" s="152" t="s">
        <v>229</v>
      </c>
      <c r="D293" s="152" t="s">
        <v>155</v>
      </c>
      <c r="E293" s="153" t="s">
        <v>1619</v>
      </c>
      <c r="F293" s="154" t="s">
        <v>1620</v>
      </c>
      <c r="G293" s="155" t="s">
        <v>188</v>
      </c>
      <c r="H293" s="156">
        <v>3</v>
      </c>
      <c r="I293" s="157"/>
      <c r="J293" s="158">
        <f>ROUND(I293*H293,2)</f>
        <v>0</v>
      </c>
      <c r="K293" s="159"/>
      <c r="L293" s="35"/>
      <c r="M293" s="160" t="s">
        <v>1</v>
      </c>
      <c r="N293" s="161" t="s">
        <v>37</v>
      </c>
      <c r="O293" s="60"/>
      <c r="P293" s="162">
        <f>O293*H293</f>
        <v>0</v>
      </c>
      <c r="Q293" s="162">
        <v>0</v>
      </c>
      <c r="R293" s="162">
        <f>Q293*H293</f>
        <v>0</v>
      </c>
      <c r="S293" s="162">
        <v>0</v>
      </c>
      <c r="T293" s="163">
        <f>S293*H293</f>
        <v>0</v>
      </c>
      <c r="U293" s="34"/>
      <c r="V293" s="34"/>
      <c r="W293" s="34"/>
      <c r="X293" s="34"/>
      <c r="Y293" s="34"/>
      <c r="Z293" s="34"/>
      <c r="AA293" s="34"/>
      <c r="AB293" s="34"/>
      <c r="AC293" s="34"/>
      <c r="AD293" s="34"/>
      <c r="AE293" s="34"/>
      <c r="AR293" s="164" t="s">
        <v>159</v>
      </c>
      <c r="AT293" s="164" t="s">
        <v>155</v>
      </c>
      <c r="AU293" s="164" t="s">
        <v>80</v>
      </c>
      <c r="AY293" s="19" t="s">
        <v>152</v>
      </c>
      <c r="BE293" s="165">
        <f>IF(N293="základní",J293,0)</f>
        <v>0</v>
      </c>
      <c r="BF293" s="165">
        <f>IF(N293="snížená",J293,0)</f>
        <v>0</v>
      </c>
      <c r="BG293" s="165">
        <f>IF(N293="zákl. přenesená",J293,0)</f>
        <v>0</v>
      </c>
      <c r="BH293" s="165">
        <f>IF(N293="sníž. přenesená",J293,0)</f>
        <v>0</v>
      </c>
      <c r="BI293" s="165">
        <f>IF(N293="nulová",J293,0)</f>
        <v>0</v>
      </c>
      <c r="BJ293" s="19" t="s">
        <v>80</v>
      </c>
      <c r="BK293" s="165">
        <f>ROUND(I293*H293,2)</f>
        <v>0</v>
      </c>
      <c r="BL293" s="19" t="s">
        <v>159</v>
      </c>
      <c r="BM293" s="164" t="s">
        <v>1621</v>
      </c>
    </row>
    <row r="294" spans="1:65" s="12" customFormat="1" ht="22.9" customHeight="1">
      <c r="B294" s="138"/>
      <c r="D294" s="139" t="s">
        <v>71</v>
      </c>
      <c r="E294" s="149" t="s">
        <v>1622</v>
      </c>
      <c r="F294" s="149" t="s">
        <v>1623</v>
      </c>
      <c r="I294" s="141"/>
      <c r="J294" s="150">
        <f>BK294</f>
        <v>0</v>
      </c>
      <c r="L294" s="138"/>
      <c r="M294" s="143"/>
      <c r="N294" s="144"/>
      <c r="O294" s="144"/>
      <c r="P294" s="145">
        <f>SUM(P295:P304)</f>
        <v>0</v>
      </c>
      <c r="Q294" s="144"/>
      <c r="R294" s="145">
        <f>SUM(R295:R304)</f>
        <v>0</v>
      </c>
      <c r="S294" s="144"/>
      <c r="T294" s="146">
        <f>SUM(T295:T304)</f>
        <v>0</v>
      </c>
      <c r="AR294" s="139" t="s">
        <v>80</v>
      </c>
      <c r="AT294" s="147" t="s">
        <v>71</v>
      </c>
      <c r="AU294" s="147" t="s">
        <v>80</v>
      </c>
      <c r="AY294" s="139" t="s">
        <v>152</v>
      </c>
      <c r="BK294" s="148">
        <f>SUM(BK295:BK304)</f>
        <v>0</v>
      </c>
    </row>
    <row r="295" spans="1:65" s="2" customFormat="1" ht="16.5" customHeight="1">
      <c r="A295" s="34"/>
      <c r="B295" s="151"/>
      <c r="C295" s="166" t="s">
        <v>305</v>
      </c>
      <c r="D295" s="166" t="s">
        <v>169</v>
      </c>
      <c r="E295" s="167" t="s">
        <v>1624</v>
      </c>
      <c r="F295" s="168" t="s">
        <v>1625</v>
      </c>
      <c r="G295" s="169" t="s">
        <v>188</v>
      </c>
      <c r="H295" s="170">
        <v>3</v>
      </c>
      <c r="I295" s="171"/>
      <c r="J295" s="172">
        <f>ROUND(I295*H295,2)</f>
        <v>0</v>
      </c>
      <c r="K295" s="173"/>
      <c r="L295" s="174"/>
      <c r="M295" s="175" t="s">
        <v>1</v>
      </c>
      <c r="N295" s="176" t="s">
        <v>37</v>
      </c>
      <c r="O295" s="60"/>
      <c r="P295" s="162">
        <f>O295*H295</f>
        <v>0</v>
      </c>
      <c r="Q295" s="162">
        <v>0</v>
      </c>
      <c r="R295" s="162">
        <f>Q295*H295</f>
        <v>0</v>
      </c>
      <c r="S295" s="162">
        <v>0</v>
      </c>
      <c r="T295" s="163">
        <f>S295*H295</f>
        <v>0</v>
      </c>
      <c r="U295" s="34"/>
      <c r="V295" s="34"/>
      <c r="W295" s="34"/>
      <c r="X295" s="34"/>
      <c r="Y295" s="34"/>
      <c r="Z295" s="34"/>
      <c r="AA295" s="34"/>
      <c r="AB295" s="34"/>
      <c r="AC295" s="34"/>
      <c r="AD295" s="34"/>
      <c r="AE295" s="34"/>
      <c r="AR295" s="164" t="s">
        <v>168</v>
      </c>
      <c r="AT295" s="164" t="s">
        <v>169</v>
      </c>
      <c r="AU295" s="164" t="s">
        <v>82</v>
      </c>
      <c r="AY295" s="19" t="s">
        <v>152</v>
      </c>
      <c r="BE295" s="165">
        <f>IF(N295="základní",J295,0)</f>
        <v>0</v>
      </c>
      <c r="BF295" s="165">
        <f>IF(N295="snížená",J295,0)</f>
        <v>0</v>
      </c>
      <c r="BG295" s="165">
        <f>IF(N295="zákl. přenesená",J295,0)</f>
        <v>0</v>
      </c>
      <c r="BH295" s="165">
        <f>IF(N295="sníž. přenesená",J295,0)</f>
        <v>0</v>
      </c>
      <c r="BI295" s="165">
        <f>IF(N295="nulová",J295,0)</f>
        <v>0</v>
      </c>
      <c r="BJ295" s="19" t="s">
        <v>80</v>
      </c>
      <c r="BK295" s="165">
        <f>ROUND(I295*H295,2)</f>
        <v>0</v>
      </c>
      <c r="BL295" s="19" t="s">
        <v>159</v>
      </c>
      <c r="BM295" s="164" t="s">
        <v>1626</v>
      </c>
    </row>
    <row r="296" spans="1:65" s="2" customFormat="1" ht="16.5" customHeight="1">
      <c r="A296" s="34"/>
      <c r="B296" s="151"/>
      <c r="C296" s="166" t="s">
        <v>232</v>
      </c>
      <c r="D296" s="166" t="s">
        <v>169</v>
      </c>
      <c r="E296" s="167" t="s">
        <v>1627</v>
      </c>
      <c r="F296" s="168" t="s">
        <v>1628</v>
      </c>
      <c r="G296" s="169" t="s">
        <v>176</v>
      </c>
      <c r="H296" s="170">
        <v>197</v>
      </c>
      <c r="I296" s="171"/>
      <c r="J296" s="172">
        <f>ROUND(I296*H296,2)</f>
        <v>0</v>
      </c>
      <c r="K296" s="173"/>
      <c r="L296" s="174"/>
      <c r="M296" s="175" t="s">
        <v>1</v>
      </c>
      <c r="N296" s="176" t="s">
        <v>37</v>
      </c>
      <c r="O296" s="60"/>
      <c r="P296" s="162">
        <f>O296*H296</f>
        <v>0</v>
      </c>
      <c r="Q296" s="162">
        <v>0</v>
      </c>
      <c r="R296" s="162">
        <f>Q296*H296</f>
        <v>0</v>
      </c>
      <c r="S296" s="162">
        <v>0</v>
      </c>
      <c r="T296" s="163">
        <f>S296*H296</f>
        <v>0</v>
      </c>
      <c r="U296" s="34"/>
      <c r="V296" s="34"/>
      <c r="W296" s="34"/>
      <c r="X296" s="34"/>
      <c r="Y296" s="34"/>
      <c r="Z296" s="34"/>
      <c r="AA296" s="34"/>
      <c r="AB296" s="34"/>
      <c r="AC296" s="34"/>
      <c r="AD296" s="34"/>
      <c r="AE296" s="34"/>
      <c r="AR296" s="164" t="s">
        <v>168</v>
      </c>
      <c r="AT296" s="164" t="s">
        <v>169</v>
      </c>
      <c r="AU296" s="164" t="s">
        <v>82</v>
      </c>
      <c r="AY296" s="19" t="s">
        <v>152</v>
      </c>
      <c r="BE296" s="165">
        <f>IF(N296="základní",J296,0)</f>
        <v>0</v>
      </c>
      <c r="BF296" s="165">
        <f>IF(N296="snížená",J296,0)</f>
        <v>0</v>
      </c>
      <c r="BG296" s="165">
        <f>IF(N296="zákl. přenesená",J296,0)</f>
        <v>0</v>
      </c>
      <c r="BH296" s="165">
        <f>IF(N296="sníž. přenesená",J296,0)</f>
        <v>0</v>
      </c>
      <c r="BI296" s="165">
        <f>IF(N296="nulová",J296,0)</f>
        <v>0</v>
      </c>
      <c r="BJ296" s="19" t="s">
        <v>80</v>
      </c>
      <c r="BK296" s="165">
        <f>ROUND(I296*H296,2)</f>
        <v>0</v>
      </c>
      <c r="BL296" s="19" t="s">
        <v>159</v>
      </c>
      <c r="BM296" s="164" t="s">
        <v>1629</v>
      </c>
    </row>
    <row r="297" spans="1:65" s="15" customFormat="1">
      <c r="B297" s="199"/>
      <c r="D297" s="183" t="s">
        <v>440</v>
      </c>
      <c r="E297" s="200" t="s">
        <v>1</v>
      </c>
      <c r="F297" s="201" t="s">
        <v>1630</v>
      </c>
      <c r="H297" s="200" t="s">
        <v>1</v>
      </c>
      <c r="I297" s="202"/>
      <c r="L297" s="199"/>
      <c r="M297" s="203"/>
      <c r="N297" s="204"/>
      <c r="O297" s="204"/>
      <c r="P297" s="204"/>
      <c r="Q297" s="204"/>
      <c r="R297" s="204"/>
      <c r="S297" s="204"/>
      <c r="T297" s="205"/>
      <c r="AT297" s="200" t="s">
        <v>440</v>
      </c>
      <c r="AU297" s="200" t="s">
        <v>82</v>
      </c>
      <c r="AV297" s="15" t="s">
        <v>80</v>
      </c>
      <c r="AW297" s="15" t="s">
        <v>29</v>
      </c>
      <c r="AX297" s="15" t="s">
        <v>72</v>
      </c>
      <c r="AY297" s="200" t="s">
        <v>152</v>
      </c>
    </row>
    <row r="298" spans="1:65" s="13" customFormat="1">
      <c r="B298" s="182"/>
      <c r="D298" s="183" t="s">
        <v>440</v>
      </c>
      <c r="E298" s="184" t="s">
        <v>1</v>
      </c>
      <c r="F298" s="185" t="s">
        <v>1631</v>
      </c>
      <c r="H298" s="186">
        <v>24</v>
      </c>
      <c r="I298" s="187"/>
      <c r="L298" s="182"/>
      <c r="M298" s="188"/>
      <c r="N298" s="189"/>
      <c r="O298" s="189"/>
      <c r="P298" s="189"/>
      <c r="Q298" s="189"/>
      <c r="R298" s="189"/>
      <c r="S298" s="189"/>
      <c r="T298" s="190"/>
      <c r="AT298" s="184" t="s">
        <v>440</v>
      </c>
      <c r="AU298" s="184" t="s">
        <v>82</v>
      </c>
      <c r="AV298" s="13" t="s">
        <v>82</v>
      </c>
      <c r="AW298" s="13" t="s">
        <v>29</v>
      </c>
      <c r="AX298" s="13" t="s">
        <v>72</v>
      </c>
      <c r="AY298" s="184" t="s">
        <v>152</v>
      </c>
    </row>
    <row r="299" spans="1:65" s="15" customFormat="1">
      <c r="B299" s="199"/>
      <c r="D299" s="183" t="s">
        <v>440</v>
      </c>
      <c r="E299" s="200" t="s">
        <v>1</v>
      </c>
      <c r="F299" s="201" t="s">
        <v>1632</v>
      </c>
      <c r="H299" s="200" t="s">
        <v>1</v>
      </c>
      <c r="I299" s="202"/>
      <c r="L299" s="199"/>
      <c r="M299" s="203"/>
      <c r="N299" s="204"/>
      <c r="O299" s="204"/>
      <c r="P299" s="204"/>
      <c r="Q299" s="204"/>
      <c r="R299" s="204"/>
      <c r="S299" s="204"/>
      <c r="T299" s="205"/>
      <c r="AT299" s="200" t="s">
        <v>440</v>
      </c>
      <c r="AU299" s="200" t="s">
        <v>82</v>
      </c>
      <c r="AV299" s="15" t="s">
        <v>80</v>
      </c>
      <c r="AW299" s="15" t="s">
        <v>29</v>
      </c>
      <c r="AX299" s="15" t="s">
        <v>72</v>
      </c>
      <c r="AY299" s="200" t="s">
        <v>152</v>
      </c>
    </row>
    <row r="300" spans="1:65" s="13" customFormat="1">
      <c r="B300" s="182"/>
      <c r="D300" s="183" t="s">
        <v>440</v>
      </c>
      <c r="E300" s="184" t="s">
        <v>1</v>
      </c>
      <c r="F300" s="185" t="s">
        <v>1633</v>
      </c>
      <c r="H300" s="186">
        <v>173</v>
      </c>
      <c r="I300" s="187"/>
      <c r="L300" s="182"/>
      <c r="M300" s="188"/>
      <c r="N300" s="189"/>
      <c r="O300" s="189"/>
      <c r="P300" s="189"/>
      <c r="Q300" s="189"/>
      <c r="R300" s="189"/>
      <c r="S300" s="189"/>
      <c r="T300" s="190"/>
      <c r="AT300" s="184" t="s">
        <v>440</v>
      </c>
      <c r="AU300" s="184" t="s">
        <v>82</v>
      </c>
      <c r="AV300" s="13" t="s">
        <v>82</v>
      </c>
      <c r="AW300" s="13" t="s">
        <v>29</v>
      </c>
      <c r="AX300" s="13" t="s">
        <v>72</v>
      </c>
      <c r="AY300" s="184" t="s">
        <v>152</v>
      </c>
    </row>
    <row r="301" spans="1:65" s="14" customFormat="1">
      <c r="B301" s="191"/>
      <c r="D301" s="183" t="s">
        <v>440</v>
      </c>
      <c r="E301" s="192" t="s">
        <v>1</v>
      </c>
      <c r="F301" s="193" t="s">
        <v>448</v>
      </c>
      <c r="H301" s="194">
        <v>197</v>
      </c>
      <c r="I301" s="195"/>
      <c r="L301" s="191"/>
      <c r="M301" s="196"/>
      <c r="N301" s="197"/>
      <c r="O301" s="197"/>
      <c r="P301" s="197"/>
      <c r="Q301" s="197"/>
      <c r="R301" s="197"/>
      <c r="S301" s="197"/>
      <c r="T301" s="198"/>
      <c r="AT301" s="192" t="s">
        <v>440</v>
      </c>
      <c r="AU301" s="192" t="s">
        <v>82</v>
      </c>
      <c r="AV301" s="14" t="s">
        <v>159</v>
      </c>
      <c r="AW301" s="14" t="s">
        <v>29</v>
      </c>
      <c r="AX301" s="14" t="s">
        <v>80</v>
      </c>
      <c r="AY301" s="192" t="s">
        <v>152</v>
      </c>
    </row>
    <row r="302" spans="1:65" s="2" customFormat="1" ht="16.5" customHeight="1">
      <c r="A302" s="34"/>
      <c r="B302" s="151"/>
      <c r="C302" s="152" t="s">
        <v>312</v>
      </c>
      <c r="D302" s="152" t="s">
        <v>155</v>
      </c>
      <c r="E302" s="153" t="s">
        <v>1634</v>
      </c>
      <c r="F302" s="154" t="s">
        <v>1635</v>
      </c>
      <c r="G302" s="155" t="s">
        <v>188</v>
      </c>
      <c r="H302" s="156">
        <v>3</v>
      </c>
      <c r="I302" s="157"/>
      <c r="J302" s="158">
        <f>ROUND(I302*H302,2)</f>
        <v>0</v>
      </c>
      <c r="K302" s="159"/>
      <c r="L302" s="35"/>
      <c r="M302" s="160" t="s">
        <v>1</v>
      </c>
      <c r="N302" s="161" t="s">
        <v>37</v>
      </c>
      <c r="O302" s="60"/>
      <c r="P302" s="162">
        <f>O302*H302</f>
        <v>0</v>
      </c>
      <c r="Q302" s="162">
        <v>0</v>
      </c>
      <c r="R302" s="162">
        <f>Q302*H302</f>
        <v>0</v>
      </c>
      <c r="S302" s="162">
        <v>0</v>
      </c>
      <c r="T302" s="163">
        <f>S302*H302</f>
        <v>0</v>
      </c>
      <c r="U302" s="34"/>
      <c r="V302" s="34"/>
      <c r="W302" s="34"/>
      <c r="X302" s="34"/>
      <c r="Y302" s="34"/>
      <c r="Z302" s="34"/>
      <c r="AA302" s="34"/>
      <c r="AB302" s="34"/>
      <c r="AC302" s="34"/>
      <c r="AD302" s="34"/>
      <c r="AE302" s="34"/>
      <c r="AR302" s="164" t="s">
        <v>159</v>
      </c>
      <c r="AT302" s="164" t="s">
        <v>155</v>
      </c>
      <c r="AU302" s="164" t="s">
        <v>82</v>
      </c>
      <c r="AY302" s="19" t="s">
        <v>152</v>
      </c>
      <c r="BE302" s="165">
        <f>IF(N302="základní",J302,0)</f>
        <v>0</v>
      </c>
      <c r="BF302" s="165">
        <f>IF(N302="snížená",J302,0)</f>
        <v>0</v>
      </c>
      <c r="BG302" s="165">
        <f>IF(N302="zákl. přenesená",J302,0)</f>
        <v>0</v>
      </c>
      <c r="BH302" s="165">
        <f>IF(N302="sníž. přenesená",J302,0)</f>
        <v>0</v>
      </c>
      <c r="BI302" s="165">
        <f>IF(N302="nulová",J302,0)</f>
        <v>0</v>
      </c>
      <c r="BJ302" s="19" t="s">
        <v>80</v>
      </c>
      <c r="BK302" s="165">
        <f>ROUND(I302*H302,2)</f>
        <v>0</v>
      </c>
      <c r="BL302" s="19" t="s">
        <v>159</v>
      </c>
      <c r="BM302" s="164" t="s">
        <v>1636</v>
      </c>
    </row>
    <row r="303" spans="1:65" s="2" customFormat="1" ht="16.5" customHeight="1">
      <c r="A303" s="34"/>
      <c r="B303" s="151"/>
      <c r="C303" s="152" t="s">
        <v>316</v>
      </c>
      <c r="D303" s="152" t="s">
        <v>155</v>
      </c>
      <c r="E303" s="153" t="s">
        <v>1637</v>
      </c>
      <c r="F303" s="154" t="s">
        <v>1638</v>
      </c>
      <c r="G303" s="155" t="s">
        <v>188</v>
      </c>
      <c r="H303" s="156">
        <v>3</v>
      </c>
      <c r="I303" s="157"/>
      <c r="J303" s="158">
        <f>ROUND(I303*H303,2)</f>
        <v>0</v>
      </c>
      <c r="K303" s="159"/>
      <c r="L303" s="35"/>
      <c r="M303" s="160" t="s">
        <v>1</v>
      </c>
      <c r="N303" s="161" t="s">
        <v>37</v>
      </c>
      <c r="O303" s="60"/>
      <c r="P303" s="162">
        <f>O303*H303</f>
        <v>0</v>
      </c>
      <c r="Q303" s="162">
        <v>0</v>
      </c>
      <c r="R303" s="162">
        <f>Q303*H303</f>
        <v>0</v>
      </c>
      <c r="S303" s="162">
        <v>0</v>
      </c>
      <c r="T303" s="163">
        <f>S303*H303</f>
        <v>0</v>
      </c>
      <c r="U303" s="34"/>
      <c r="V303" s="34"/>
      <c r="W303" s="34"/>
      <c r="X303" s="34"/>
      <c r="Y303" s="34"/>
      <c r="Z303" s="34"/>
      <c r="AA303" s="34"/>
      <c r="AB303" s="34"/>
      <c r="AC303" s="34"/>
      <c r="AD303" s="34"/>
      <c r="AE303" s="34"/>
      <c r="AR303" s="164" t="s">
        <v>159</v>
      </c>
      <c r="AT303" s="164" t="s">
        <v>155</v>
      </c>
      <c r="AU303" s="164" t="s">
        <v>82</v>
      </c>
      <c r="AY303" s="19" t="s">
        <v>152</v>
      </c>
      <c r="BE303" s="165">
        <f>IF(N303="základní",J303,0)</f>
        <v>0</v>
      </c>
      <c r="BF303" s="165">
        <f>IF(N303="snížená",J303,0)</f>
        <v>0</v>
      </c>
      <c r="BG303" s="165">
        <f>IF(N303="zákl. přenesená",J303,0)</f>
        <v>0</v>
      </c>
      <c r="BH303" s="165">
        <f>IF(N303="sníž. přenesená",J303,0)</f>
        <v>0</v>
      </c>
      <c r="BI303" s="165">
        <f>IF(N303="nulová",J303,0)</f>
        <v>0</v>
      </c>
      <c r="BJ303" s="19" t="s">
        <v>80</v>
      </c>
      <c r="BK303" s="165">
        <f>ROUND(I303*H303,2)</f>
        <v>0</v>
      </c>
      <c r="BL303" s="19" t="s">
        <v>159</v>
      </c>
      <c r="BM303" s="164" t="s">
        <v>1639</v>
      </c>
    </row>
    <row r="304" spans="1:65" s="2" customFormat="1" ht="16.5" customHeight="1">
      <c r="A304" s="34"/>
      <c r="B304" s="151"/>
      <c r="C304" s="152" t="s">
        <v>320</v>
      </c>
      <c r="D304" s="152" t="s">
        <v>155</v>
      </c>
      <c r="E304" s="153" t="s">
        <v>1640</v>
      </c>
      <c r="F304" s="154" t="s">
        <v>1641</v>
      </c>
      <c r="G304" s="155" t="s">
        <v>439</v>
      </c>
      <c r="H304" s="156">
        <v>1.58</v>
      </c>
      <c r="I304" s="157"/>
      <c r="J304" s="158">
        <f>ROUND(I304*H304,2)</f>
        <v>0</v>
      </c>
      <c r="K304" s="159"/>
      <c r="L304" s="35"/>
      <c r="M304" s="160" t="s">
        <v>1</v>
      </c>
      <c r="N304" s="161" t="s">
        <v>37</v>
      </c>
      <c r="O304" s="60"/>
      <c r="P304" s="162">
        <f>O304*H304</f>
        <v>0</v>
      </c>
      <c r="Q304" s="162">
        <v>0</v>
      </c>
      <c r="R304" s="162">
        <f>Q304*H304</f>
        <v>0</v>
      </c>
      <c r="S304" s="162">
        <v>0</v>
      </c>
      <c r="T304" s="163">
        <f>S304*H304</f>
        <v>0</v>
      </c>
      <c r="U304" s="34"/>
      <c r="V304" s="34"/>
      <c r="W304" s="34"/>
      <c r="X304" s="34"/>
      <c r="Y304" s="34"/>
      <c r="Z304" s="34"/>
      <c r="AA304" s="34"/>
      <c r="AB304" s="34"/>
      <c r="AC304" s="34"/>
      <c r="AD304" s="34"/>
      <c r="AE304" s="34"/>
      <c r="AR304" s="164" t="s">
        <v>159</v>
      </c>
      <c r="AT304" s="164" t="s">
        <v>155</v>
      </c>
      <c r="AU304" s="164" t="s">
        <v>82</v>
      </c>
      <c r="AY304" s="19" t="s">
        <v>152</v>
      </c>
      <c r="BE304" s="165">
        <f>IF(N304="základní",J304,0)</f>
        <v>0</v>
      </c>
      <c r="BF304" s="165">
        <f>IF(N304="snížená",J304,0)</f>
        <v>0</v>
      </c>
      <c r="BG304" s="165">
        <f>IF(N304="zákl. přenesená",J304,0)</f>
        <v>0</v>
      </c>
      <c r="BH304" s="165">
        <f>IF(N304="sníž. přenesená",J304,0)</f>
        <v>0</v>
      </c>
      <c r="BI304" s="165">
        <f>IF(N304="nulová",J304,0)</f>
        <v>0</v>
      </c>
      <c r="BJ304" s="19" t="s">
        <v>80</v>
      </c>
      <c r="BK304" s="165">
        <f>ROUND(I304*H304,2)</f>
        <v>0</v>
      </c>
      <c r="BL304" s="19" t="s">
        <v>159</v>
      </c>
      <c r="BM304" s="164" t="s">
        <v>1642</v>
      </c>
    </row>
    <row r="305" spans="1:65" s="12" customFormat="1" ht="25.9" customHeight="1">
      <c r="B305" s="138"/>
      <c r="D305" s="139" t="s">
        <v>71</v>
      </c>
      <c r="E305" s="140" t="s">
        <v>108</v>
      </c>
      <c r="F305" s="140" t="s">
        <v>1643</v>
      </c>
      <c r="I305" s="141"/>
      <c r="J305" s="142">
        <f>BK305</f>
        <v>0</v>
      </c>
      <c r="L305" s="138"/>
      <c r="M305" s="143"/>
      <c r="N305" s="144"/>
      <c r="O305" s="144"/>
      <c r="P305" s="145">
        <f>P306+P322</f>
        <v>0</v>
      </c>
      <c r="Q305" s="144"/>
      <c r="R305" s="145">
        <f>R306+R322</f>
        <v>0</v>
      </c>
      <c r="S305" s="144"/>
      <c r="T305" s="146">
        <f>T306+T322</f>
        <v>0</v>
      </c>
      <c r="AR305" s="139" t="s">
        <v>80</v>
      </c>
      <c r="AT305" s="147" t="s">
        <v>71</v>
      </c>
      <c r="AU305" s="147" t="s">
        <v>72</v>
      </c>
      <c r="AY305" s="139" t="s">
        <v>152</v>
      </c>
      <c r="BK305" s="148">
        <f>BK306+BK322</f>
        <v>0</v>
      </c>
    </row>
    <row r="306" spans="1:65" s="12" customFormat="1" ht="22.9" customHeight="1">
      <c r="B306" s="138"/>
      <c r="D306" s="139" t="s">
        <v>71</v>
      </c>
      <c r="E306" s="149" t="s">
        <v>1644</v>
      </c>
      <c r="F306" s="149" t="s">
        <v>1645</v>
      </c>
      <c r="I306" s="141"/>
      <c r="J306" s="150">
        <f>BK306</f>
        <v>0</v>
      </c>
      <c r="L306" s="138"/>
      <c r="M306" s="143"/>
      <c r="N306" s="144"/>
      <c r="O306" s="144"/>
      <c r="P306" s="145">
        <f>SUM(P307:P321)</f>
        <v>0</v>
      </c>
      <c r="Q306" s="144"/>
      <c r="R306" s="145">
        <f>SUM(R307:R321)</f>
        <v>0</v>
      </c>
      <c r="S306" s="144"/>
      <c r="T306" s="146">
        <f>SUM(T307:T321)</f>
        <v>0</v>
      </c>
      <c r="AR306" s="139" t="s">
        <v>80</v>
      </c>
      <c r="AT306" s="147" t="s">
        <v>71</v>
      </c>
      <c r="AU306" s="147" t="s">
        <v>80</v>
      </c>
      <c r="AY306" s="139" t="s">
        <v>152</v>
      </c>
      <c r="BK306" s="148">
        <f>SUM(BK307:BK321)</f>
        <v>0</v>
      </c>
    </row>
    <row r="307" spans="1:65" s="2" customFormat="1" ht="24.2" customHeight="1">
      <c r="A307" s="34"/>
      <c r="B307" s="151"/>
      <c r="C307" s="152" t="s">
        <v>324</v>
      </c>
      <c r="D307" s="152" t="s">
        <v>155</v>
      </c>
      <c r="E307" s="153" t="s">
        <v>1646</v>
      </c>
      <c r="F307" s="154" t="s">
        <v>1647</v>
      </c>
      <c r="G307" s="155" t="s">
        <v>188</v>
      </c>
      <c r="H307" s="156">
        <v>2</v>
      </c>
      <c r="I307" s="157"/>
      <c r="J307" s="158">
        <f t="shared" ref="J307:J321" si="10">ROUND(I307*H307,2)</f>
        <v>0</v>
      </c>
      <c r="K307" s="159"/>
      <c r="L307" s="35"/>
      <c r="M307" s="160" t="s">
        <v>1</v>
      </c>
      <c r="N307" s="161" t="s">
        <v>37</v>
      </c>
      <c r="O307" s="60"/>
      <c r="P307" s="162">
        <f t="shared" ref="P307:P321" si="11">O307*H307</f>
        <v>0</v>
      </c>
      <c r="Q307" s="162">
        <v>0</v>
      </c>
      <c r="R307" s="162">
        <f t="shared" ref="R307:R321" si="12">Q307*H307</f>
        <v>0</v>
      </c>
      <c r="S307" s="162">
        <v>0</v>
      </c>
      <c r="T307" s="163">
        <f t="shared" ref="T307:T321" si="13">S307*H307</f>
        <v>0</v>
      </c>
      <c r="U307" s="34"/>
      <c r="V307" s="34"/>
      <c r="W307" s="34"/>
      <c r="X307" s="34"/>
      <c r="Y307" s="34"/>
      <c r="Z307" s="34"/>
      <c r="AA307" s="34"/>
      <c r="AB307" s="34"/>
      <c r="AC307" s="34"/>
      <c r="AD307" s="34"/>
      <c r="AE307" s="34"/>
      <c r="AR307" s="164" t="s">
        <v>391</v>
      </c>
      <c r="AT307" s="164" t="s">
        <v>155</v>
      </c>
      <c r="AU307" s="164" t="s">
        <v>82</v>
      </c>
      <c r="AY307" s="19" t="s">
        <v>152</v>
      </c>
      <c r="BE307" s="165">
        <f t="shared" ref="BE307:BE321" si="14">IF(N307="základní",J307,0)</f>
        <v>0</v>
      </c>
      <c r="BF307" s="165">
        <f t="shared" ref="BF307:BF321" si="15">IF(N307="snížená",J307,0)</f>
        <v>0</v>
      </c>
      <c r="BG307" s="165">
        <f t="shared" ref="BG307:BG321" si="16">IF(N307="zákl. přenesená",J307,0)</f>
        <v>0</v>
      </c>
      <c r="BH307" s="165">
        <f t="shared" ref="BH307:BH321" si="17">IF(N307="sníž. přenesená",J307,0)</f>
        <v>0</v>
      </c>
      <c r="BI307" s="165">
        <f t="shared" ref="BI307:BI321" si="18">IF(N307="nulová",J307,0)</f>
        <v>0</v>
      </c>
      <c r="BJ307" s="19" t="s">
        <v>80</v>
      </c>
      <c r="BK307" s="165">
        <f t="shared" ref="BK307:BK321" si="19">ROUND(I307*H307,2)</f>
        <v>0</v>
      </c>
      <c r="BL307" s="19" t="s">
        <v>391</v>
      </c>
      <c r="BM307" s="164" t="s">
        <v>1648</v>
      </c>
    </row>
    <row r="308" spans="1:65" s="2" customFormat="1" ht="21.75" customHeight="1">
      <c r="A308" s="34"/>
      <c r="B308" s="151"/>
      <c r="C308" s="152" t="s">
        <v>328</v>
      </c>
      <c r="D308" s="152" t="s">
        <v>155</v>
      </c>
      <c r="E308" s="153" t="s">
        <v>1649</v>
      </c>
      <c r="F308" s="154" t="s">
        <v>1650</v>
      </c>
      <c r="G308" s="155" t="s">
        <v>188</v>
      </c>
      <c r="H308" s="156">
        <v>2</v>
      </c>
      <c r="I308" s="157"/>
      <c r="J308" s="158">
        <f t="shared" si="10"/>
        <v>0</v>
      </c>
      <c r="K308" s="159"/>
      <c r="L308" s="35"/>
      <c r="M308" s="160" t="s">
        <v>1</v>
      </c>
      <c r="N308" s="161" t="s">
        <v>37</v>
      </c>
      <c r="O308" s="60"/>
      <c r="P308" s="162">
        <f t="shared" si="11"/>
        <v>0</v>
      </c>
      <c r="Q308" s="162">
        <v>0</v>
      </c>
      <c r="R308" s="162">
        <f t="shared" si="12"/>
        <v>0</v>
      </c>
      <c r="S308" s="162">
        <v>0</v>
      </c>
      <c r="T308" s="163">
        <f t="shared" si="13"/>
        <v>0</v>
      </c>
      <c r="U308" s="34"/>
      <c r="V308" s="34"/>
      <c r="W308" s="34"/>
      <c r="X308" s="34"/>
      <c r="Y308" s="34"/>
      <c r="Z308" s="34"/>
      <c r="AA308" s="34"/>
      <c r="AB308" s="34"/>
      <c r="AC308" s="34"/>
      <c r="AD308" s="34"/>
      <c r="AE308" s="34"/>
      <c r="AR308" s="164" t="s">
        <v>391</v>
      </c>
      <c r="AT308" s="164" t="s">
        <v>155</v>
      </c>
      <c r="AU308" s="164" t="s">
        <v>82</v>
      </c>
      <c r="AY308" s="19" t="s">
        <v>152</v>
      </c>
      <c r="BE308" s="165">
        <f t="shared" si="14"/>
        <v>0</v>
      </c>
      <c r="BF308" s="165">
        <f t="shared" si="15"/>
        <v>0</v>
      </c>
      <c r="BG308" s="165">
        <f t="shared" si="16"/>
        <v>0</v>
      </c>
      <c r="BH308" s="165">
        <f t="shared" si="17"/>
        <v>0</v>
      </c>
      <c r="BI308" s="165">
        <f t="shared" si="18"/>
        <v>0</v>
      </c>
      <c r="BJ308" s="19" t="s">
        <v>80</v>
      </c>
      <c r="BK308" s="165">
        <f t="shared" si="19"/>
        <v>0</v>
      </c>
      <c r="BL308" s="19" t="s">
        <v>391</v>
      </c>
      <c r="BM308" s="164" t="s">
        <v>1651</v>
      </c>
    </row>
    <row r="309" spans="1:65" s="2" customFormat="1" ht="24.2" customHeight="1">
      <c r="A309" s="34"/>
      <c r="B309" s="151"/>
      <c r="C309" s="152" t="s">
        <v>332</v>
      </c>
      <c r="D309" s="152" t="s">
        <v>155</v>
      </c>
      <c r="E309" s="153" t="s">
        <v>1652</v>
      </c>
      <c r="F309" s="154" t="s">
        <v>1653</v>
      </c>
      <c r="G309" s="155" t="s">
        <v>188</v>
      </c>
      <c r="H309" s="156">
        <v>2</v>
      </c>
      <c r="I309" s="157"/>
      <c r="J309" s="158">
        <f t="shared" si="10"/>
        <v>0</v>
      </c>
      <c r="K309" s="159"/>
      <c r="L309" s="35"/>
      <c r="M309" s="160" t="s">
        <v>1</v>
      </c>
      <c r="N309" s="161" t="s">
        <v>37</v>
      </c>
      <c r="O309" s="60"/>
      <c r="P309" s="162">
        <f t="shared" si="11"/>
        <v>0</v>
      </c>
      <c r="Q309" s="162">
        <v>0</v>
      </c>
      <c r="R309" s="162">
        <f t="shared" si="12"/>
        <v>0</v>
      </c>
      <c r="S309" s="162">
        <v>0</v>
      </c>
      <c r="T309" s="163">
        <f t="shared" si="13"/>
        <v>0</v>
      </c>
      <c r="U309" s="34"/>
      <c r="V309" s="34"/>
      <c r="W309" s="34"/>
      <c r="X309" s="34"/>
      <c r="Y309" s="34"/>
      <c r="Z309" s="34"/>
      <c r="AA309" s="34"/>
      <c r="AB309" s="34"/>
      <c r="AC309" s="34"/>
      <c r="AD309" s="34"/>
      <c r="AE309" s="34"/>
      <c r="AR309" s="164" t="s">
        <v>391</v>
      </c>
      <c r="AT309" s="164" t="s">
        <v>155</v>
      </c>
      <c r="AU309" s="164" t="s">
        <v>82</v>
      </c>
      <c r="AY309" s="19" t="s">
        <v>152</v>
      </c>
      <c r="BE309" s="165">
        <f t="shared" si="14"/>
        <v>0</v>
      </c>
      <c r="BF309" s="165">
        <f t="shared" si="15"/>
        <v>0</v>
      </c>
      <c r="BG309" s="165">
        <f t="shared" si="16"/>
        <v>0</v>
      </c>
      <c r="BH309" s="165">
        <f t="shared" si="17"/>
        <v>0</v>
      </c>
      <c r="BI309" s="165">
        <f t="shared" si="18"/>
        <v>0</v>
      </c>
      <c r="BJ309" s="19" t="s">
        <v>80</v>
      </c>
      <c r="BK309" s="165">
        <f t="shared" si="19"/>
        <v>0</v>
      </c>
      <c r="BL309" s="19" t="s">
        <v>391</v>
      </c>
      <c r="BM309" s="164" t="s">
        <v>1654</v>
      </c>
    </row>
    <row r="310" spans="1:65" s="2" customFormat="1" ht="24.2" customHeight="1">
      <c r="A310" s="34"/>
      <c r="B310" s="151"/>
      <c r="C310" s="152" t="s">
        <v>336</v>
      </c>
      <c r="D310" s="152" t="s">
        <v>155</v>
      </c>
      <c r="E310" s="153" t="s">
        <v>1655</v>
      </c>
      <c r="F310" s="154" t="s">
        <v>1656</v>
      </c>
      <c r="G310" s="155" t="s">
        <v>188</v>
      </c>
      <c r="H310" s="156">
        <v>2</v>
      </c>
      <c r="I310" s="157"/>
      <c r="J310" s="158">
        <f t="shared" si="10"/>
        <v>0</v>
      </c>
      <c r="K310" s="159"/>
      <c r="L310" s="35"/>
      <c r="M310" s="160" t="s">
        <v>1</v>
      </c>
      <c r="N310" s="161" t="s">
        <v>37</v>
      </c>
      <c r="O310" s="60"/>
      <c r="P310" s="162">
        <f t="shared" si="11"/>
        <v>0</v>
      </c>
      <c r="Q310" s="162">
        <v>0</v>
      </c>
      <c r="R310" s="162">
        <f t="shared" si="12"/>
        <v>0</v>
      </c>
      <c r="S310" s="162">
        <v>0</v>
      </c>
      <c r="T310" s="163">
        <f t="shared" si="13"/>
        <v>0</v>
      </c>
      <c r="U310" s="34"/>
      <c r="V310" s="34"/>
      <c r="W310" s="34"/>
      <c r="X310" s="34"/>
      <c r="Y310" s="34"/>
      <c r="Z310" s="34"/>
      <c r="AA310" s="34"/>
      <c r="AB310" s="34"/>
      <c r="AC310" s="34"/>
      <c r="AD310" s="34"/>
      <c r="AE310" s="34"/>
      <c r="AR310" s="164" t="s">
        <v>391</v>
      </c>
      <c r="AT310" s="164" t="s">
        <v>155</v>
      </c>
      <c r="AU310" s="164" t="s">
        <v>82</v>
      </c>
      <c r="AY310" s="19" t="s">
        <v>152</v>
      </c>
      <c r="BE310" s="165">
        <f t="shared" si="14"/>
        <v>0</v>
      </c>
      <c r="BF310" s="165">
        <f t="shared" si="15"/>
        <v>0</v>
      </c>
      <c r="BG310" s="165">
        <f t="shared" si="16"/>
        <v>0</v>
      </c>
      <c r="BH310" s="165">
        <f t="shared" si="17"/>
        <v>0</v>
      </c>
      <c r="BI310" s="165">
        <f t="shared" si="18"/>
        <v>0</v>
      </c>
      <c r="BJ310" s="19" t="s">
        <v>80</v>
      </c>
      <c r="BK310" s="165">
        <f t="shared" si="19"/>
        <v>0</v>
      </c>
      <c r="BL310" s="19" t="s">
        <v>391</v>
      </c>
      <c r="BM310" s="164" t="s">
        <v>1657</v>
      </c>
    </row>
    <row r="311" spans="1:65" s="2" customFormat="1" ht="24.2" customHeight="1">
      <c r="A311" s="34"/>
      <c r="B311" s="151"/>
      <c r="C311" s="152" t="s">
        <v>247</v>
      </c>
      <c r="D311" s="152" t="s">
        <v>155</v>
      </c>
      <c r="E311" s="153" t="s">
        <v>1658</v>
      </c>
      <c r="F311" s="154" t="s">
        <v>1659</v>
      </c>
      <c r="G311" s="155" t="s">
        <v>188</v>
      </c>
      <c r="H311" s="156">
        <v>4</v>
      </c>
      <c r="I311" s="157"/>
      <c r="J311" s="158">
        <f t="shared" si="10"/>
        <v>0</v>
      </c>
      <c r="K311" s="159"/>
      <c r="L311" s="35"/>
      <c r="M311" s="160" t="s">
        <v>1</v>
      </c>
      <c r="N311" s="161" t="s">
        <v>37</v>
      </c>
      <c r="O311" s="60"/>
      <c r="P311" s="162">
        <f t="shared" si="11"/>
        <v>0</v>
      </c>
      <c r="Q311" s="162">
        <v>0</v>
      </c>
      <c r="R311" s="162">
        <f t="shared" si="12"/>
        <v>0</v>
      </c>
      <c r="S311" s="162">
        <v>0</v>
      </c>
      <c r="T311" s="163">
        <f t="shared" si="13"/>
        <v>0</v>
      </c>
      <c r="U311" s="34"/>
      <c r="V311" s="34"/>
      <c r="W311" s="34"/>
      <c r="X311" s="34"/>
      <c r="Y311" s="34"/>
      <c r="Z311" s="34"/>
      <c r="AA311" s="34"/>
      <c r="AB311" s="34"/>
      <c r="AC311" s="34"/>
      <c r="AD311" s="34"/>
      <c r="AE311" s="34"/>
      <c r="AR311" s="164" t="s">
        <v>391</v>
      </c>
      <c r="AT311" s="164" t="s">
        <v>155</v>
      </c>
      <c r="AU311" s="164" t="s">
        <v>82</v>
      </c>
      <c r="AY311" s="19" t="s">
        <v>152</v>
      </c>
      <c r="BE311" s="165">
        <f t="shared" si="14"/>
        <v>0</v>
      </c>
      <c r="BF311" s="165">
        <f t="shared" si="15"/>
        <v>0</v>
      </c>
      <c r="BG311" s="165">
        <f t="shared" si="16"/>
        <v>0</v>
      </c>
      <c r="BH311" s="165">
        <f t="shared" si="17"/>
        <v>0</v>
      </c>
      <c r="BI311" s="165">
        <f t="shared" si="18"/>
        <v>0</v>
      </c>
      <c r="BJ311" s="19" t="s">
        <v>80</v>
      </c>
      <c r="BK311" s="165">
        <f t="shared" si="19"/>
        <v>0</v>
      </c>
      <c r="BL311" s="19" t="s">
        <v>391</v>
      </c>
      <c r="BM311" s="164" t="s">
        <v>1660</v>
      </c>
    </row>
    <row r="312" spans="1:65" s="2" customFormat="1" ht="55.5" customHeight="1">
      <c r="A312" s="34"/>
      <c r="B312" s="151"/>
      <c r="C312" s="152" t="s">
        <v>343</v>
      </c>
      <c r="D312" s="152" t="s">
        <v>155</v>
      </c>
      <c r="E312" s="153" t="s">
        <v>1661</v>
      </c>
      <c r="F312" s="154" t="s">
        <v>1662</v>
      </c>
      <c r="G312" s="155" t="s">
        <v>188</v>
      </c>
      <c r="H312" s="156">
        <v>2</v>
      </c>
      <c r="I312" s="157"/>
      <c r="J312" s="158">
        <f t="shared" si="10"/>
        <v>0</v>
      </c>
      <c r="K312" s="159"/>
      <c r="L312" s="35"/>
      <c r="M312" s="160" t="s">
        <v>1</v>
      </c>
      <c r="N312" s="161" t="s">
        <v>37</v>
      </c>
      <c r="O312" s="60"/>
      <c r="P312" s="162">
        <f t="shared" si="11"/>
        <v>0</v>
      </c>
      <c r="Q312" s="162">
        <v>0</v>
      </c>
      <c r="R312" s="162">
        <f t="shared" si="12"/>
        <v>0</v>
      </c>
      <c r="S312" s="162">
        <v>0</v>
      </c>
      <c r="T312" s="163">
        <f t="shared" si="13"/>
        <v>0</v>
      </c>
      <c r="U312" s="34"/>
      <c r="V312" s="34"/>
      <c r="W312" s="34"/>
      <c r="X312" s="34"/>
      <c r="Y312" s="34"/>
      <c r="Z312" s="34"/>
      <c r="AA312" s="34"/>
      <c r="AB312" s="34"/>
      <c r="AC312" s="34"/>
      <c r="AD312" s="34"/>
      <c r="AE312" s="34"/>
      <c r="AR312" s="164" t="s">
        <v>391</v>
      </c>
      <c r="AT312" s="164" t="s">
        <v>155</v>
      </c>
      <c r="AU312" s="164" t="s">
        <v>82</v>
      </c>
      <c r="AY312" s="19" t="s">
        <v>152</v>
      </c>
      <c r="BE312" s="165">
        <f t="shared" si="14"/>
        <v>0</v>
      </c>
      <c r="BF312" s="165">
        <f t="shared" si="15"/>
        <v>0</v>
      </c>
      <c r="BG312" s="165">
        <f t="shared" si="16"/>
        <v>0</v>
      </c>
      <c r="BH312" s="165">
        <f t="shared" si="17"/>
        <v>0</v>
      </c>
      <c r="BI312" s="165">
        <f t="shared" si="18"/>
        <v>0</v>
      </c>
      <c r="BJ312" s="19" t="s">
        <v>80</v>
      </c>
      <c r="BK312" s="165">
        <f t="shared" si="19"/>
        <v>0</v>
      </c>
      <c r="BL312" s="19" t="s">
        <v>391</v>
      </c>
      <c r="BM312" s="164" t="s">
        <v>1663</v>
      </c>
    </row>
    <row r="313" spans="1:65" s="2" customFormat="1" ht="55.5" customHeight="1">
      <c r="A313" s="34"/>
      <c r="B313" s="151"/>
      <c r="C313" s="152" t="s">
        <v>251</v>
      </c>
      <c r="D313" s="152" t="s">
        <v>155</v>
      </c>
      <c r="E313" s="153" t="s">
        <v>1664</v>
      </c>
      <c r="F313" s="154" t="s">
        <v>1665</v>
      </c>
      <c r="G313" s="155" t="s">
        <v>188</v>
      </c>
      <c r="H313" s="156">
        <v>2</v>
      </c>
      <c r="I313" s="157"/>
      <c r="J313" s="158">
        <f t="shared" si="10"/>
        <v>0</v>
      </c>
      <c r="K313" s="159"/>
      <c r="L313" s="35"/>
      <c r="M313" s="160" t="s">
        <v>1</v>
      </c>
      <c r="N313" s="161" t="s">
        <v>37</v>
      </c>
      <c r="O313" s="60"/>
      <c r="P313" s="162">
        <f t="shared" si="11"/>
        <v>0</v>
      </c>
      <c r="Q313" s="162">
        <v>0</v>
      </c>
      <c r="R313" s="162">
        <f t="shared" si="12"/>
        <v>0</v>
      </c>
      <c r="S313" s="162">
        <v>0</v>
      </c>
      <c r="T313" s="163">
        <f t="shared" si="13"/>
        <v>0</v>
      </c>
      <c r="U313" s="34"/>
      <c r="V313" s="34"/>
      <c r="W313" s="34"/>
      <c r="X313" s="34"/>
      <c r="Y313" s="34"/>
      <c r="Z313" s="34"/>
      <c r="AA313" s="34"/>
      <c r="AB313" s="34"/>
      <c r="AC313" s="34"/>
      <c r="AD313" s="34"/>
      <c r="AE313" s="34"/>
      <c r="AR313" s="164" t="s">
        <v>391</v>
      </c>
      <c r="AT313" s="164" t="s">
        <v>155</v>
      </c>
      <c r="AU313" s="164" t="s">
        <v>82</v>
      </c>
      <c r="AY313" s="19" t="s">
        <v>152</v>
      </c>
      <c r="BE313" s="165">
        <f t="shared" si="14"/>
        <v>0</v>
      </c>
      <c r="BF313" s="165">
        <f t="shared" si="15"/>
        <v>0</v>
      </c>
      <c r="BG313" s="165">
        <f t="shared" si="16"/>
        <v>0</v>
      </c>
      <c r="BH313" s="165">
        <f t="shared" si="17"/>
        <v>0</v>
      </c>
      <c r="BI313" s="165">
        <f t="shared" si="18"/>
        <v>0</v>
      </c>
      <c r="BJ313" s="19" t="s">
        <v>80</v>
      </c>
      <c r="BK313" s="165">
        <f t="shared" si="19"/>
        <v>0</v>
      </c>
      <c r="BL313" s="19" t="s">
        <v>391</v>
      </c>
      <c r="BM313" s="164" t="s">
        <v>1666</v>
      </c>
    </row>
    <row r="314" spans="1:65" s="2" customFormat="1" ht="55.5" customHeight="1">
      <c r="A314" s="34"/>
      <c r="B314" s="151"/>
      <c r="C314" s="152" t="s">
        <v>350</v>
      </c>
      <c r="D314" s="152" t="s">
        <v>155</v>
      </c>
      <c r="E314" s="153" t="s">
        <v>1667</v>
      </c>
      <c r="F314" s="154" t="s">
        <v>1668</v>
      </c>
      <c r="G314" s="155" t="s">
        <v>188</v>
      </c>
      <c r="H314" s="156">
        <v>4</v>
      </c>
      <c r="I314" s="157"/>
      <c r="J314" s="158">
        <f t="shared" si="10"/>
        <v>0</v>
      </c>
      <c r="K314" s="159"/>
      <c r="L314" s="35"/>
      <c r="M314" s="160" t="s">
        <v>1</v>
      </c>
      <c r="N314" s="161" t="s">
        <v>37</v>
      </c>
      <c r="O314" s="60"/>
      <c r="P314" s="162">
        <f t="shared" si="11"/>
        <v>0</v>
      </c>
      <c r="Q314" s="162">
        <v>0</v>
      </c>
      <c r="R314" s="162">
        <f t="shared" si="12"/>
        <v>0</v>
      </c>
      <c r="S314" s="162">
        <v>0</v>
      </c>
      <c r="T314" s="163">
        <f t="shared" si="13"/>
        <v>0</v>
      </c>
      <c r="U314" s="34"/>
      <c r="V314" s="34"/>
      <c r="W314" s="34"/>
      <c r="X314" s="34"/>
      <c r="Y314" s="34"/>
      <c r="Z314" s="34"/>
      <c r="AA314" s="34"/>
      <c r="AB314" s="34"/>
      <c r="AC314" s="34"/>
      <c r="AD314" s="34"/>
      <c r="AE314" s="34"/>
      <c r="AR314" s="164" t="s">
        <v>391</v>
      </c>
      <c r="AT314" s="164" t="s">
        <v>155</v>
      </c>
      <c r="AU314" s="164" t="s">
        <v>82</v>
      </c>
      <c r="AY314" s="19" t="s">
        <v>152</v>
      </c>
      <c r="BE314" s="165">
        <f t="shared" si="14"/>
        <v>0</v>
      </c>
      <c r="BF314" s="165">
        <f t="shared" si="15"/>
        <v>0</v>
      </c>
      <c r="BG314" s="165">
        <f t="shared" si="16"/>
        <v>0</v>
      </c>
      <c r="BH314" s="165">
        <f t="shared" si="17"/>
        <v>0</v>
      </c>
      <c r="BI314" s="165">
        <f t="shared" si="18"/>
        <v>0</v>
      </c>
      <c r="BJ314" s="19" t="s">
        <v>80</v>
      </c>
      <c r="BK314" s="165">
        <f t="shared" si="19"/>
        <v>0</v>
      </c>
      <c r="BL314" s="19" t="s">
        <v>391</v>
      </c>
      <c r="BM314" s="164" t="s">
        <v>1669</v>
      </c>
    </row>
    <row r="315" spans="1:65" s="2" customFormat="1" ht="55.5" customHeight="1">
      <c r="A315" s="34"/>
      <c r="B315" s="151"/>
      <c r="C315" s="152" t="s">
        <v>254</v>
      </c>
      <c r="D315" s="152" t="s">
        <v>155</v>
      </c>
      <c r="E315" s="153" t="s">
        <v>1670</v>
      </c>
      <c r="F315" s="154" t="s">
        <v>1671</v>
      </c>
      <c r="G315" s="155" t="s">
        <v>188</v>
      </c>
      <c r="H315" s="156">
        <v>2</v>
      </c>
      <c r="I315" s="157"/>
      <c r="J315" s="158">
        <f t="shared" si="10"/>
        <v>0</v>
      </c>
      <c r="K315" s="159"/>
      <c r="L315" s="35"/>
      <c r="M315" s="160" t="s">
        <v>1</v>
      </c>
      <c r="N315" s="161" t="s">
        <v>37</v>
      </c>
      <c r="O315" s="60"/>
      <c r="P315" s="162">
        <f t="shared" si="11"/>
        <v>0</v>
      </c>
      <c r="Q315" s="162">
        <v>0</v>
      </c>
      <c r="R315" s="162">
        <f t="shared" si="12"/>
        <v>0</v>
      </c>
      <c r="S315" s="162">
        <v>0</v>
      </c>
      <c r="T315" s="163">
        <f t="shared" si="13"/>
        <v>0</v>
      </c>
      <c r="U315" s="34"/>
      <c r="V315" s="34"/>
      <c r="W315" s="34"/>
      <c r="X315" s="34"/>
      <c r="Y315" s="34"/>
      <c r="Z315" s="34"/>
      <c r="AA315" s="34"/>
      <c r="AB315" s="34"/>
      <c r="AC315" s="34"/>
      <c r="AD315" s="34"/>
      <c r="AE315" s="34"/>
      <c r="AR315" s="164" t="s">
        <v>391</v>
      </c>
      <c r="AT315" s="164" t="s">
        <v>155</v>
      </c>
      <c r="AU315" s="164" t="s">
        <v>82</v>
      </c>
      <c r="AY315" s="19" t="s">
        <v>152</v>
      </c>
      <c r="BE315" s="165">
        <f t="shared" si="14"/>
        <v>0</v>
      </c>
      <c r="BF315" s="165">
        <f t="shared" si="15"/>
        <v>0</v>
      </c>
      <c r="BG315" s="165">
        <f t="shared" si="16"/>
        <v>0</v>
      </c>
      <c r="BH315" s="165">
        <f t="shared" si="17"/>
        <v>0</v>
      </c>
      <c r="BI315" s="165">
        <f t="shared" si="18"/>
        <v>0</v>
      </c>
      <c r="BJ315" s="19" t="s">
        <v>80</v>
      </c>
      <c r="BK315" s="165">
        <f t="shared" si="19"/>
        <v>0</v>
      </c>
      <c r="BL315" s="19" t="s">
        <v>391</v>
      </c>
      <c r="BM315" s="164" t="s">
        <v>1672</v>
      </c>
    </row>
    <row r="316" spans="1:65" s="2" customFormat="1" ht="49.15" customHeight="1">
      <c r="A316" s="34"/>
      <c r="B316" s="151"/>
      <c r="C316" s="152" t="s">
        <v>357</v>
      </c>
      <c r="D316" s="152" t="s">
        <v>155</v>
      </c>
      <c r="E316" s="153" t="s">
        <v>1673</v>
      </c>
      <c r="F316" s="154" t="s">
        <v>1674</v>
      </c>
      <c r="G316" s="155" t="s">
        <v>188</v>
      </c>
      <c r="H316" s="156">
        <v>2</v>
      </c>
      <c r="I316" s="157"/>
      <c r="J316" s="158">
        <f t="shared" si="10"/>
        <v>0</v>
      </c>
      <c r="K316" s="159"/>
      <c r="L316" s="35"/>
      <c r="M316" s="160" t="s">
        <v>1</v>
      </c>
      <c r="N316" s="161" t="s">
        <v>37</v>
      </c>
      <c r="O316" s="60"/>
      <c r="P316" s="162">
        <f t="shared" si="11"/>
        <v>0</v>
      </c>
      <c r="Q316" s="162">
        <v>0</v>
      </c>
      <c r="R316" s="162">
        <f t="shared" si="12"/>
        <v>0</v>
      </c>
      <c r="S316" s="162">
        <v>0</v>
      </c>
      <c r="T316" s="163">
        <f t="shared" si="13"/>
        <v>0</v>
      </c>
      <c r="U316" s="34"/>
      <c r="V316" s="34"/>
      <c r="W316" s="34"/>
      <c r="X316" s="34"/>
      <c r="Y316" s="34"/>
      <c r="Z316" s="34"/>
      <c r="AA316" s="34"/>
      <c r="AB316" s="34"/>
      <c r="AC316" s="34"/>
      <c r="AD316" s="34"/>
      <c r="AE316" s="34"/>
      <c r="AR316" s="164" t="s">
        <v>391</v>
      </c>
      <c r="AT316" s="164" t="s">
        <v>155</v>
      </c>
      <c r="AU316" s="164" t="s">
        <v>82</v>
      </c>
      <c r="AY316" s="19" t="s">
        <v>152</v>
      </c>
      <c r="BE316" s="165">
        <f t="shared" si="14"/>
        <v>0</v>
      </c>
      <c r="BF316" s="165">
        <f t="shared" si="15"/>
        <v>0</v>
      </c>
      <c r="BG316" s="165">
        <f t="shared" si="16"/>
        <v>0</v>
      </c>
      <c r="BH316" s="165">
        <f t="shared" si="17"/>
        <v>0</v>
      </c>
      <c r="BI316" s="165">
        <f t="shared" si="18"/>
        <v>0</v>
      </c>
      <c r="BJ316" s="19" t="s">
        <v>80</v>
      </c>
      <c r="BK316" s="165">
        <f t="shared" si="19"/>
        <v>0</v>
      </c>
      <c r="BL316" s="19" t="s">
        <v>391</v>
      </c>
      <c r="BM316" s="164" t="s">
        <v>1675</v>
      </c>
    </row>
    <row r="317" spans="1:65" s="2" customFormat="1" ht="16.5" customHeight="1">
      <c r="A317" s="34"/>
      <c r="B317" s="151"/>
      <c r="C317" s="152" t="s">
        <v>258</v>
      </c>
      <c r="D317" s="152" t="s">
        <v>155</v>
      </c>
      <c r="E317" s="153" t="s">
        <v>1676</v>
      </c>
      <c r="F317" s="154" t="s">
        <v>1677</v>
      </c>
      <c r="G317" s="155" t="s">
        <v>188</v>
      </c>
      <c r="H317" s="156">
        <v>40</v>
      </c>
      <c r="I317" s="157"/>
      <c r="J317" s="158">
        <f t="shared" si="10"/>
        <v>0</v>
      </c>
      <c r="K317" s="159"/>
      <c r="L317" s="35"/>
      <c r="M317" s="160" t="s">
        <v>1</v>
      </c>
      <c r="N317" s="161" t="s">
        <v>37</v>
      </c>
      <c r="O317" s="60"/>
      <c r="P317" s="162">
        <f t="shared" si="11"/>
        <v>0</v>
      </c>
      <c r="Q317" s="162">
        <v>0</v>
      </c>
      <c r="R317" s="162">
        <f t="shared" si="12"/>
        <v>0</v>
      </c>
      <c r="S317" s="162">
        <v>0</v>
      </c>
      <c r="T317" s="163">
        <f t="shared" si="13"/>
        <v>0</v>
      </c>
      <c r="U317" s="34"/>
      <c r="V317" s="34"/>
      <c r="W317" s="34"/>
      <c r="X317" s="34"/>
      <c r="Y317" s="34"/>
      <c r="Z317" s="34"/>
      <c r="AA317" s="34"/>
      <c r="AB317" s="34"/>
      <c r="AC317" s="34"/>
      <c r="AD317" s="34"/>
      <c r="AE317" s="34"/>
      <c r="AR317" s="164" t="s">
        <v>159</v>
      </c>
      <c r="AT317" s="164" t="s">
        <v>155</v>
      </c>
      <c r="AU317" s="164" t="s">
        <v>82</v>
      </c>
      <c r="AY317" s="19" t="s">
        <v>152</v>
      </c>
      <c r="BE317" s="165">
        <f t="shared" si="14"/>
        <v>0</v>
      </c>
      <c r="BF317" s="165">
        <f t="shared" si="15"/>
        <v>0</v>
      </c>
      <c r="BG317" s="165">
        <f t="shared" si="16"/>
        <v>0</v>
      </c>
      <c r="BH317" s="165">
        <f t="shared" si="17"/>
        <v>0</v>
      </c>
      <c r="BI317" s="165">
        <f t="shared" si="18"/>
        <v>0</v>
      </c>
      <c r="BJ317" s="19" t="s">
        <v>80</v>
      </c>
      <c r="BK317" s="165">
        <f t="shared" si="19"/>
        <v>0</v>
      </c>
      <c r="BL317" s="19" t="s">
        <v>159</v>
      </c>
      <c r="BM317" s="164" t="s">
        <v>1678</v>
      </c>
    </row>
    <row r="318" spans="1:65" s="2" customFormat="1" ht="16.5" customHeight="1">
      <c r="A318" s="34"/>
      <c r="B318" s="151"/>
      <c r="C318" s="152" t="s">
        <v>364</v>
      </c>
      <c r="D318" s="152" t="s">
        <v>155</v>
      </c>
      <c r="E318" s="153" t="s">
        <v>1679</v>
      </c>
      <c r="F318" s="154" t="s">
        <v>1680</v>
      </c>
      <c r="G318" s="155" t="s">
        <v>188</v>
      </c>
      <c r="H318" s="156">
        <v>12</v>
      </c>
      <c r="I318" s="157"/>
      <c r="J318" s="158">
        <f t="shared" si="10"/>
        <v>0</v>
      </c>
      <c r="K318" s="159"/>
      <c r="L318" s="35"/>
      <c r="M318" s="160" t="s">
        <v>1</v>
      </c>
      <c r="N318" s="161" t="s">
        <v>37</v>
      </c>
      <c r="O318" s="60"/>
      <c r="P318" s="162">
        <f t="shared" si="11"/>
        <v>0</v>
      </c>
      <c r="Q318" s="162">
        <v>0</v>
      </c>
      <c r="R318" s="162">
        <f t="shared" si="12"/>
        <v>0</v>
      </c>
      <c r="S318" s="162">
        <v>0</v>
      </c>
      <c r="T318" s="163">
        <f t="shared" si="13"/>
        <v>0</v>
      </c>
      <c r="U318" s="34"/>
      <c r="V318" s="34"/>
      <c r="W318" s="34"/>
      <c r="X318" s="34"/>
      <c r="Y318" s="34"/>
      <c r="Z318" s="34"/>
      <c r="AA318" s="34"/>
      <c r="AB318" s="34"/>
      <c r="AC318" s="34"/>
      <c r="AD318" s="34"/>
      <c r="AE318" s="34"/>
      <c r="AR318" s="164" t="s">
        <v>425</v>
      </c>
      <c r="AT318" s="164" t="s">
        <v>155</v>
      </c>
      <c r="AU318" s="164" t="s">
        <v>82</v>
      </c>
      <c r="AY318" s="19" t="s">
        <v>152</v>
      </c>
      <c r="BE318" s="165">
        <f t="shared" si="14"/>
        <v>0</v>
      </c>
      <c r="BF318" s="165">
        <f t="shared" si="15"/>
        <v>0</v>
      </c>
      <c r="BG318" s="165">
        <f t="shared" si="16"/>
        <v>0</v>
      </c>
      <c r="BH318" s="165">
        <f t="shared" si="17"/>
        <v>0</v>
      </c>
      <c r="BI318" s="165">
        <f t="shared" si="18"/>
        <v>0</v>
      </c>
      <c r="BJ318" s="19" t="s">
        <v>80</v>
      </c>
      <c r="BK318" s="165">
        <f t="shared" si="19"/>
        <v>0</v>
      </c>
      <c r="BL318" s="19" t="s">
        <v>425</v>
      </c>
      <c r="BM318" s="164" t="s">
        <v>1681</v>
      </c>
    </row>
    <row r="319" spans="1:65" s="2" customFormat="1" ht="16.5" customHeight="1">
      <c r="A319" s="34"/>
      <c r="B319" s="151"/>
      <c r="C319" s="152" t="s">
        <v>261</v>
      </c>
      <c r="D319" s="152" t="s">
        <v>155</v>
      </c>
      <c r="E319" s="153" t="s">
        <v>1682</v>
      </c>
      <c r="F319" s="154" t="s">
        <v>1683</v>
      </c>
      <c r="G319" s="155" t="s">
        <v>188</v>
      </c>
      <c r="H319" s="156">
        <v>10</v>
      </c>
      <c r="I319" s="157"/>
      <c r="J319" s="158">
        <f t="shared" si="10"/>
        <v>0</v>
      </c>
      <c r="K319" s="159"/>
      <c r="L319" s="35"/>
      <c r="M319" s="160" t="s">
        <v>1</v>
      </c>
      <c r="N319" s="161" t="s">
        <v>37</v>
      </c>
      <c r="O319" s="60"/>
      <c r="P319" s="162">
        <f t="shared" si="11"/>
        <v>0</v>
      </c>
      <c r="Q319" s="162">
        <v>0</v>
      </c>
      <c r="R319" s="162">
        <f t="shared" si="12"/>
        <v>0</v>
      </c>
      <c r="S319" s="162">
        <v>0</v>
      </c>
      <c r="T319" s="163">
        <f t="shared" si="13"/>
        <v>0</v>
      </c>
      <c r="U319" s="34"/>
      <c r="V319" s="34"/>
      <c r="W319" s="34"/>
      <c r="X319" s="34"/>
      <c r="Y319" s="34"/>
      <c r="Z319" s="34"/>
      <c r="AA319" s="34"/>
      <c r="AB319" s="34"/>
      <c r="AC319" s="34"/>
      <c r="AD319" s="34"/>
      <c r="AE319" s="34"/>
      <c r="AR319" s="164" t="s">
        <v>425</v>
      </c>
      <c r="AT319" s="164" t="s">
        <v>155</v>
      </c>
      <c r="AU319" s="164" t="s">
        <v>82</v>
      </c>
      <c r="AY319" s="19" t="s">
        <v>152</v>
      </c>
      <c r="BE319" s="165">
        <f t="shared" si="14"/>
        <v>0</v>
      </c>
      <c r="BF319" s="165">
        <f t="shared" si="15"/>
        <v>0</v>
      </c>
      <c r="BG319" s="165">
        <f t="shared" si="16"/>
        <v>0</v>
      </c>
      <c r="BH319" s="165">
        <f t="shared" si="17"/>
        <v>0</v>
      </c>
      <c r="BI319" s="165">
        <f t="shared" si="18"/>
        <v>0</v>
      </c>
      <c r="BJ319" s="19" t="s">
        <v>80</v>
      </c>
      <c r="BK319" s="165">
        <f t="shared" si="19"/>
        <v>0</v>
      </c>
      <c r="BL319" s="19" t="s">
        <v>425</v>
      </c>
      <c r="BM319" s="164" t="s">
        <v>1684</v>
      </c>
    </row>
    <row r="320" spans="1:65" s="2" customFormat="1" ht="16.5" customHeight="1">
      <c r="A320" s="34"/>
      <c r="B320" s="151"/>
      <c r="C320" s="152" t="s">
        <v>371</v>
      </c>
      <c r="D320" s="152" t="s">
        <v>155</v>
      </c>
      <c r="E320" s="153" t="s">
        <v>1685</v>
      </c>
      <c r="F320" s="154" t="s">
        <v>1686</v>
      </c>
      <c r="G320" s="155" t="s">
        <v>188</v>
      </c>
      <c r="H320" s="156">
        <v>8</v>
      </c>
      <c r="I320" s="157"/>
      <c r="J320" s="158">
        <f t="shared" si="10"/>
        <v>0</v>
      </c>
      <c r="K320" s="159"/>
      <c r="L320" s="35"/>
      <c r="M320" s="160" t="s">
        <v>1</v>
      </c>
      <c r="N320" s="161" t="s">
        <v>37</v>
      </c>
      <c r="O320" s="60"/>
      <c r="P320" s="162">
        <f t="shared" si="11"/>
        <v>0</v>
      </c>
      <c r="Q320" s="162">
        <v>0</v>
      </c>
      <c r="R320" s="162">
        <f t="shared" si="12"/>
        <v>0</v>
      </c>
      <c r="S320" s="162">
        <v>0</v>
      </c>
      <c r="T320" s="163">
        <f t="shared" si="13"/>
        <v>0</v>
      </c>
      <c r="U320" s="34"/>
      <c r="V320" s="34"/>
      <c r="W320" s="34"/>
      <c r="X320" s="34"/>
      <c r="Y320" s="34"/>
      <c r="Z320" s="34"/>
      <c r="AA320" s="34"/>
      <c r="AB320" s="34"/>
      <c r="AC320" s="34"/>
      <c r="AD320" s="34"/>
      <c r="AE320" s="34"/>
      <c r="AR320" s="164" t="s">
        <v>425</v>
      </c>
      <c r="AT320" s="164" t="s">
        <v>155</v>
      </c>
      <c r="AU320" s="164" t="s">
        <v>82</v>
      </c>
      <c r="AY320" s="19" t="s">
        <v>152</v>
      </c>
      <c r="BE320" s="165">
        <f t="shared" si="14"/>
        <v>0</v>
      </c>
      <c r="BF320" s="165">
        <f t="shared" si="15"/>
        <v>0</v>
      </c>
      <c r="BG320" s="165">
        <f t="shared" si="16"/>
        <v>0</v>
      </c>
      <c r="BH320" s="165">
        <f t="shared" si="17"/>
        <v>0</v>
      </c>
      <c r="BI320" s="165">
        <f t="shared" si="18"/>
        <v>0</v>
      </c>
      <c r="BJ320" s="19" t="s">
        <v>80</v>
      </c>
      <c r="BK320" s="165">
        <f t="shared" si="19"/>
        <v>0</v>
      </c>
      <c r="BL320" s="19" t="s">
        <v>425</v>
      </c>
      <c r="BM320" s="164" t="s">
        <v>1687</v>
      </c>
    </row>
    <row r="321" spans="1:65" s="2" customFormat="1" ht="37.9" customHeight="1">
      <c r="A321" s="34"/>
      <c r="B321" s="151"/>
      <c r="C321" s="152" t="s">
        <v>375</v>
      </c>
      <c r="D321" s="152" t="s">
        <v>155</v>
      </c>
      <c r="E321" s="153" t="s">
        <v>1688</v>
      </c>
      <c r="F321" s="154" t="s">
        <v>1689</v>
      </c>
      <c r="G321" s="155" t="s">
        <v>188</v>
      </c>
      <c r="H321" s="156">
        <v>40</v>
      </c>
      <c r="I321" s="157"/>
      <c r="J321" s="158">
        <f t="shared" si="10"/>
        <v>0</v>
      </c>
      <c r="K321" s="159"/>
      <c r="L321" s="35"/>
      <c r="M321" s="160" t="s">
        <v>1</v>
      </c>
      <c r="N321" s="161" t="s">
        <v>37</v>
      </c>
      <c r="O321" s="60"/>
      <c r="P321" s="162">
        <f t="shared" si="11"/>
        <v>0</v>
      </c>
      <c r="Q321" s="162">
        <v>0</v>
      </c>
      <c r="R321" s="162">
        <f t="shared" si="12"/>
        <v>0</v>
      </c>
      <c r="S321" s="162">
        <v>0</v>
      </c>
      <c r="T321" s="163">
        <f t="shared" si="13"/>
        <v>0</v>
      </c>
      <c r="U321" s="34"/>
      <c r="V321" s="34"/>
      <c r="W321" s="34"/>
      <c r="X321" s="34"/>
      <c r="Y321" s="34"/>
      <c r="Z321" s="34"/>
      <c r="AA321" s="34"/>
      <c r="AB321" s="34"/>
      <c r="AC321" s="34"/>
      <c r="AD321" s="34"/>
      <c r="AE321" s="34"/>
      <c r="AR321" s="164" t="s">
        <v>425</v>
      </c>
      <c r="AT321" s="164" t="s">
        <v>155</v>
      </c>
      <c r="AU321" s="164" t="s">
        <v>82</v>
      </c>
      <c r="AY321" s="19" t="s">
        <v>152</v>
      </c>
      <c r="BE321" s="165">
        <f t="shared" si="14"/>
        <v>0</v>
      </c>
      <c r="BF321" s="165">
        <f t="shared" si="15"/>
        <v>0</v>
      </c>
      <c r="BG321" s="165">
        <f t="shared" si="16"/>
        <v>0</v>
      </c>
      <c r="BH321" s="165">
        <f t="shared" si="17"/>
        <v>0</v>
      </c>
      <c r="BI321" s="165">
        <f t="shared" si="18"/>
        <v>0</v>
      </c>
      <c r="BJ321" s="19" t="s">
        <v>80</v>
      </c>
      <c r="BK321" s="165">
        <f t="shared" si="19"/>
        <v>0</v>
      </c>
      <c r="BL321" s="19" t="s">
        <v>425</v>
      </c>
      <c r="BM321" s="164" t="s">
        <v>1690</v>
      </c>
    </row>
    <row r="322" spans="1:65" s="12" customFormat="1" ht="22.9" customHeight="1">
      <c r="B322" s="138"/>
      <c r="D322" s="139" t="s">
        <v>71</v>
      </c>
      <c r="E322" s="149" t="s">
        <v>1691</v>
      </c>
      <c r="F322" s="149" t="s">
        <v>1692</v>
      </c>
      <c r="I322" s="141"/>
      <c r="J322" s="150">
        <f>BK322</f>
        <v>0</v>
      </c>
      <c r="L322" s="138"/>
      <c r="M322" s="143"/>
      <c r="N322" s="144"/>
      <c r="O322" s="144"/>
      <c r="P322" s="145">
        <f>P323+SUM(P324:P326)</f>
        <v>0</v>
      </c>
      <c r="Q322" s="144"/>
      <c r="R322" s="145">
        <f>R323+SUM(R324:R326)</f>
        <v>0</v>
      </c>
      <c r="S322" s="144"/>
      <c r="T322" s="146">
        <f>T323+SUM(T324:T326)</f>
        <v>0</v>
      </c>
      <c r="AR322" s="139" t="s">
        <v>80</v>
      </c>
      <c r="AT322" s="147" t="s">
        <v>71</v>
      </c>
      <c r="AU322" s="147" t="s">
        <v>80</v>
      </c>
      <c r="AY322" s="139" t="s">
        <v>152</v>
      </c>
      <c r="BK322" s="148">
        <f>BK323+SUM(BK324:BK326)</f>
        <v>0</v>
      </c>
    </row>
    <row r="323" spans="1:65" s="2" customFormat="1" ht="16.5" customHeight="1">
      <c r="A323" s="34"/>
      <c r="B323" s="151"/>
      <c r="C323" s="152" t="s">
        <v>379</v>
      </c>
      <c r="D323" s="152" t="s">
        <v>155</v>
      </c>
      <c r="E323" s="153" t="s">
        <v>1693</v>
      </c>
      <c r="F323" s="154" t="s">
        <v>1694</v>
      </c>
      <c r="G323" s="155" t="s">
        <v>188</v>
      </c>
      <c r="H323" s="156">
        <v>4</v>
      </c>
      <c r="I323" s="157"/>
      <c r="J323" s="158">
        <f>ROUND(I323*H323,2)</f>
        <v>0</v>
      </c>
      <c r="K323" s="159"/>
      <c r="L323" s="35"/>
      <c r="M323" s="160" t="s">
        <v>1</v>
      </c>
      <c r="N323" s="161" t="s">
        <v>37</v>
      </c>
      <c r="O323" s="60"/>
      <c r="P323" s="162">
        <f>O323*H323</f>
        <v>0</v>
      </c>
      <c r="Q323" s="162">
        <v>0</v>
      </c>
      <c r="R323" s="162">
        <f>Q323*H323</f>
        <v>0</v>
      </c>
      <c r="S323" s="162">
        <v>0</v>
      </c>
      <c r="T323" s="163">
        <f>S323*H323</f>
        <v>0</v>
      </c>
      <c r="U323" s="34"/>
      <c r="V323" s="34"/>
      <c r="W323" s="34"/>
      <c r="X323" s="34"/>
      <c r="Y323" s="34"/>
      <c r="Z323" s="34"/>
      <c r="AA323" s="34"/>
      <c r="AB323" s="34"/>
      <c r="AC323" s="34"/>
      <c r="AD323" s="34"/>
      <c r="AE323" s="34"/>
      <c r="AR323" s="164" t="s">
        <v>159</v>
      </c>
      <c r="AT323" s="164" t="s">
        <v>155</v>
      </c>
      <c r="AU323" s="164" t="s">
        <v>82</v>
      </c>
      <c r="AY323" s="19" t="s">
        <v>152</v>
      </c>
      <c r="BE323" s="165">
        <f>IF(N323="základní",J323,0)</f>
        <v>0</v>
      </c>
      <c r="BF323" s="165">
        <f>IF(N323="snížená",J323,0)</f>
        <v>0</v>
      </c>
      <c r="BG323" s="165">
        <f>IF(N323="zákl. přenesená",J323,0)</f>
        <v>0</v>
      </c>
      <c r="BH323" s="165">
        <f>IF(N323="sníž. přenesená",J323,0)</f>
        <v>0</v>
      </c>
      <c r="BI323" s="165">
        <f>IF(N323="nulová",J323,0)</f>
        <v>0</v>
      </c>
      <c r="BJ323" s="19" t="s">
        <v>80</v>
      </c>
      <c r="BK323" s="165">
        <f>ROUND(I323*H323,2)</f>
        <v>0</v>
      </c>
      <c r="BL323" s="19" t="s">
        <v>159</v>
      </c>
      <c r="BM323" s="164" t="s">
        <v>1695</v>
      </c>
    </row>
    <row r="324" spans="1:65" s="2" customFormat="1" ht="44.25" customHeight="1">
      <c r="A324" s="34"/>
      <c r="B324" s="151"/>
      <c r="C324" s="152" t="s">
        <v>383</v>
      </c>
      <c r="D324" s="152" t="s">
        <v>155</v>
      </c>
      <c r="E324" s="153" t="s">
        <v>1696</v>
      </c>
      <c r="F324" s="154" t="s">
        <v>1697</v>
      </c>
      <c r="G324" s="155" t="s">
        <v>188</v>
      </c>
      <c r="H324" s="156">
        <v>2</v>
      </c>
      <c r="I324" s="157"/>
      <c r="J324" s="158">
        <f>ROUND(I324*H324,2)</f>
        <v>0</v>
      </c>
      <c r="K324" s="159"/>
      <c r="L324" s="35"/>
      <c r="M324" s="160" t="s">
        <v>1</v>
      </c>
      <c r="N324" s="161" t="s">
        <v>37</v>
      </c>
      <c r="O324" s="60"/>
      <c r="P324" s="162">
        <f>O324*H324</f>
        <v>0</v>
      </c>
      <c r="Q324" s="162">
        <v>0</v>
      </c>
      <c r="R324" s="162">
        <f>Q324*H324</f>
        <v>0</v>
      </c>
      <c r="S324" s="162">
        <v>0</v>
      </c>
      <c r="T324" s="163">
        <f>S324*H324</f>
        <v>0</v>
      </c>
      <c r="U324" s="34"/>
      <c r="V324" s="34"/>
      <c r="W324" s="34"/>
      <c r="X324" s="34"/>
      <c r="Y324" s="34"/>
      <c r="Z324" s="34"/>
      <c r="AA324" s="34"/>
      <c r="AB324" s="34"/>
      <c r="AC324" s="34"/>
      <c r="AD324" s="34"/>
      <c r="AE324" s="34"/>
      <c r="AR324" s="164" t="s">
        <v>159</v>
      </c>
      <c r="AT324" s="164" t="s">
        <v>155</v>
      </c>
      <c r="AU324" s="164" t="s">
        <v>82</v>
      </c>
      <c r="AY324" s="19" t="s">
        <v>152</v>
      </c>
      <c r="BE324" s="165">
        <f>IF(N324="základní",J324,0)</f>
        <v>0</v>
      </c>
      <c r="BF324" s="165">
        <f>IF(N324="snížená",J324,0)</f>
        <v>0</v>
      </c>
      <c r="BG324" s="165">
        <f>IF(N324="zákl. přenesená",J324,0)</f>
        <v>0</v>
      </c>
      <c r="BH324" s="165">
        <f>IF(N324="sníž. přenesená",J324,0)</f>
        <v>0</v>
      </c>
      <c r="BI324" s="165">
        <f>IF(N324="nulová",J324,0)</f>
        <v>0</v>
      </c>
      <c r="BJ324" s="19" t="s">
        <v>80</v>
      </c>
      <c r="BK324" s="165">
        <f>ROUND(I324*H324,2)</f>
        <v>0</v>
      </c>
      <c r="BL324" s="19" t="s">
        <v>159</v>
      </c>
      <c r="BM324" s="164" t="s">
        <v>1698</v>
      </c>
    </row>
    <row r="325" spans="1:65" s="2" customFormat="1" ht="16.5" customHeight="1">
      <c r="A325" s="34"/>
      <c r="B325" s="151"/>
      <c r="C325" s="166" t="s">
        <v>387</v>
      </c>
      <c r="D325" s="166" t="s">
        <v>169</v>
      </c>
      <c r="E325" s="167" t="s">
        <v>1699</v>
      </c>
      <c r="F325" s="168" t="s">
        <v>1700</v>
      </c>
      <c r="G325" s="169" t="s">
        <v>188</v>
      </c>
      <c r="H325" s="170">
        <v>2</v>
      </c>
      <c r="I325" s="171"/>
      <c r="J325" s="172">
        <f>ROUND(I325*H325,2)</f>
        <v>0</v>
      </c>
      <c r="K325" s="173"/>
      <c r="L325" s="174"/>
      <c r="M325" s="175" t="s">
        <v>1</v>
      </c>
      <c r="N325" s="176" t="s">
        <v>37</v>
      </c>
      <c r="O325" s="60"/>
      <c r="P325" s="162">
        <f>O325*H325</f>
        <v>0</v>
      </c>
      <c r="Q325" s="162">
        <v>0</v>
      </c>
      <c r="R325" s="162">
        <f>Q325*H325</f>
        <v>0</v>
      </c>
      <c r="S325" s="162">
        <v>0</v>
      </c>
      <c r="T325" s="163">
        <f>S325*H325</f>
        <v>0</v>
      </c>
      <c r="U325" s="34"/>
      <c r="V325" s="34"/>
      <c r="W325" s="34"/>
      <c r="X325" s="34"/>
      <c r="Y325" s="34"/>
      <c r="Z325" s="34"/>
      <c r="AA325" s="34"/>
      <c r="AB325" s="34"/>
      <c r="AC325" s="34"/>
      <c r="AD325" s="34"/>
      <c r="AE325" s="34"/>
      <c r="AR325" s="164" t="s">
        <v>168</v>
      </c>
      <c r="AT325" s="164" t="s">
        <v>169</v>
      </c>
      <c r="AU325" s="164" t="s">
        <v>82</v>
      </c>
      <c r="AY325" s="19" t="s">
        <v>152</v>
      </c>
      <c r="BE325" s="165">
        <f>IF(N325="základní",J325,0)</f>
        <v>0</v>
      </c>
      <c r="BF325" s="165">
        <f>IF(N325="snížená",J325,0)</f>
        <v>0</v>
      </c>
      <c r="BG325" s="165">
        <f>IF(N325="zákl. přenesená",J325,0)</f>
        <v>0</v>
      </c>
      <c r="BH325" s="165">
        <f>IF(N325="sníž. přenesená",J325,0)</f>
        <v>0</v>
      </c>
      <c r="BI325" s="165">
        <f>IF(N325="nulová",J325,0)</f>
        <v>0</v>
      </c>
      <c r="BJ325" s="19" t="s">
        <v>80</v>
      </c>
      <c r="BK325" s="165">
        <f>ROUND(I325*H325,2)</f>
        <v>0</v>
      </c>
      <c r="BL325" s="19" t="s">
        <v>159</v>
      </c>
      <c r="BM325" s="164" t="s">
        <v>1701</v>
      </c>
    </row>
    <row r="326" spans="1:65" s="12" customFormat="1" ht="20.85" customHeight="1">
      <c r="B326" s="138"/>
      <c r="D326" s="139" t="s">
        <v>71</v>
      </c>
      <c r="E326" s="149" t="s">
        <v>1702</v>
      </c>
      <c r="F326" s="149" t="s">
        <v>1703</v>
      </c>
      <c r="I326" s="141"/>
      <c r="J326" s="150">
        <f>BK326</f>
        <v>0</v>
      </c>
      <c r="L326" s="138"/>
      <c r="M326" s="143"/>
      <c r="N326" s="144"/>
      <c r="O326" s="144"/>
      <c r="P326" s="145">
        <f>P327+SUM(P328:P339)+P349</f>
        <v>0</v>
      </c>
      <c r="Q326" s="144"/>
      <c r="R326" s="145">
        <f>R327+SUM(R328:R339)+R349</f>
        <v>0</v>
      </c>
      <c r="S326" s="144"/>
      <c r="T326" s="146">
        <f>T327+SUM(T328:T339)+T349</f>
        <v>0</v>
      </c>
      <c r="AR326" s="139" t="s">
        <v>80</v>
      </c>
      <c r="AT326" s="147" t="s">
        <v>71</v>
      </c>
      <c r="AU326" s="147" t="s">
        <v>82</v>
      </c>
      <c r="AY326" s="139" t="s">
        <v>152</v>
      </c>
      <c r="BK326" s="148">
        <f>BK327+SUM(BK328:BK339)+BK349</f>
        <v>0</v>
      </c>
    </row>
    <row r="327" spans="1:65" s="2" customFormat="1" ht="16.5" customHeight="1">
      <c r="A327" s="34"/>
      <c r="B327" s="151"/>
      <c r="C327" s="152" t="s">
        <v>391</v>
      </c>
      <c r="D327" s="152" t="s">
        <v>155</v>
      </c>
      <c r="E327" s="153" t="s">
        <v>1704</v>
      </c>
      <c r="F327" s="154" t="s">
        <v>1705</v>
      </c>
      <c r="G327" s="155" t="s">
        <v>188</v>
      </c>
      <c r="H327" s="156">
        <v>4</v>
      </c>
      <c r="I327" s="157"/>
      <c r="J327" s="158">
        <f t="shared" ref="J327:J338" si="20">ROUND(I327*H327,2)</f>
        <v>0</v>
      </c>
      <c r="K327" s="159"/>
      <c r="L327" s="35"/>
      <c r="M327" s="160" t="s">
        <v>1</v>
      </c>
      <c r="N327" s="161" t="s">
        <v>37</v>
      </c>
      <c r="O327" s="60"/>
      <c r="P327" s="162">
        <f t="shared" ref="P327:P338" si="21">O327*H327</f>
        <v>0</v>
      </c>
      <c r="Q327" s="162">
        <v>0</v>
      </c>
      <c r="R327" s="162">
        <f t="shared" ref="R327:R338" si="22">Q327*H327</f>
        <v>0</v>
      </c>
      <c r="S327" s="162">
        <v>0</v>
      </c>
      <c r="T327" s="163">
        <f t="shared" ref="T327:T338" si="23">S327*H327</f>
        <v>0</v>
      </c>
      <c r="U327" s="34"/>
      <c r="V327" s="34"/>
      <c r="W327" s="34"/>
      <c r="X327" s="34"/>
      <c r="Y327" s="34"/>
      <c r="Z327" s="34"/>
      <c r="AA327" s="34"/>
      <c r="AB327" s="34"/>
      <c r="AC327" s="34"/>
      <c r="AD327" s="34"/>
      <c r="AE327" s="34"/>
      <c r="AR327" s="164" t="s">
        <v>425</v>
      </c>
      <c r="AT327" s="164" t="s">
        <v>155</v>
      </c>
      <c r="AU327" s="164" t="s">
        <v>162</v>
      </c>
      <c r="AY327" s="19" t="s">
        <v>152</v>
      </c>
      <c r="BE327" s="165">
        <f t="shared" ref="BE327:BE338" si="24">IF(N327="základní",J327,0)</f>
        <v>0</v>
      </c>
      <c r="BF327" s="165">
        <f t="shared" ref="BF327:BF338" si="25">IF(N327="snížená",J327,0)</f>
        <v>0</v>
      </c>
      <c r="BG327" s="165">
        <f t="shared" ref="BG327:BG338" si="26">IF(N327="zákl. přenesená",J327,0)</f>
        <v>0</v>
      </c>
      <c r="BH327" s="165">
        <f t="shared" ref="BH327:BH338" si="27">IF(N327="sníž. přenesená",J327,0)</f>
        <v>0</v>
      </c>
      <c r="BI327" s="165">
        <f t="shared" ref="BI327:BI338" si="28">IF(N327="nulová",J327,0)</f>
        <v>0</v>
      </c>
      <c r="BJ327" s="19" t="s">
        <v>80</v>
      </c>
      <c r="BK327" s="165">
        <f t="shared" ref="BK327:BK338" si="29">ROUND(I327*H327,2)</f>
        <v>0</v>
      </c>
      <c r="BL327" s="19" t="s">
        <v>425</v>
      </c>
      <c r="BM327" s="164" t="s">
        <v>1706</v>
      </c>
    </row>
    <row r="328" spans="1:65" s="2" customFormat="1" ht="16.5" customHeight="1">
      <c r="A328" s="34"/>
      <c r="B328" s="151"/>
      <c r="C328" s="152" t="s">
        <v>395</v>
      </c>
      <c r="D328" s="152" t="s">
        <v>155</v>
      </c>
      <c r="E328" s="153" t="s">
        <v>1707</v>
      </c>
      <c r="F328" s="154" t="s">
        <v>1708</v>
      </c>
      <c r="G328" s="155" t="s">
        <v>188</v>
      </c>
      <c r="H328" s="156">
        <v>4</v>
      </c>
      <c r="I328" s="157"/>
      <c r="J328" s="158">
        <f t="shared" si="20"/>
        <v>0</v>
      </c>
      <c r="K328" s="159"/>
      <c r="L328" s="35"/>
      <c r="M328" s="160" t="s">
        <v>1</v>
      </c>
      <c r="N328" s="161" t="s">
        <v>37</v>
      </c>
      <c r="O328" s="60"/>
      <c r="P328" s="162">
        <f t="shared" si="21"/>
        <v>0</v>
      </c>
      <c r="Q328" s="162">
        <v>0</v>
      </c>
      <c r="R328" s="162">
        <f t="shared" si="22"/>
        <v>0</v>
      </c>
      <c r="S328" s="162">
        <v>0</v>
      </c>
      <c r="T328" s="163">
        <f t="shared" si="23"/>
        <v>0</v>
      </c>
      <c r="U328" s="34"/>
      <c r="V328" s="34"/>
      <c r="W328" s="34"/>
      <c r="X328" s="34"/>
      <c r="Y328" s="34"/>
      <c r="Z328" s="34"/>
      <c r="AA328" s="34"/>
      <c r="AB328" s="34"/>
      <c r="AC328" s="34"/>
      <c r="AD328" s="34"/>
      <c r="AE328" s="34"/>
      <c r="AR328" s="164" t="s">
        <v>425</v>
      </c>
      <c r="AT328" s="164" t="s">
        <v>155</v>
      </c>
      <c r="AU328" s="164" t="s">
        <v>162</v>
      </c>
      <c r="AY328" s="19" t="s">
        <v>152</v>
      </c>
      <c r="BE328" s="165">
        <f t="shared" si="24"/>
        <v>0</v>
      </c>
      <c r="BF328" s="165">
        <f t="shared" si="25"/>
        <v>0</v>
      </c>
      <c r="BG328" s="165">
        <f t="shared" si="26"/>
        <v>0</v>
      </c>
      <c r="BH328" s="165">
        <f t="shared" si="27"/>
        <v>0</v>
      </c>
      <c r="BI328" s="165">
        <f t="shared" si="28"/>
        <v>0</v>
      </c>
      <c r="BJ328" s="19" t="s">
        <v>80</v>
      </c>
      <c r="BK328" s="165">
        <f t="shared" si="29"/>
        <v>0</v>
      </c>
      <c r="BL328" s="19" t="s">
        <v>425</v>
      </c>
      <c r="BM328" s="164" t="s">
        <v>1709</v>
      </c>
    </row>
    <row r="329" spans="1:65" s="2" customFormat="1" ht="16.5" customHeight="1">
      <c r="A329" s="34"/>
      <c r="B329" s="151"/>
      <c r="C329" s="166" t="s">
        <v>399</v>
      </c>
      <c r="D329" s="166" t="s">
        <v>169</v>
      </c>
      <c r="E329" s="167" t="s">
        <v>1710</v>
      </c>
      <c r="F329" s="168" t="s">
        <v>1711</v>
      </c>
      <c r="G329" s="169" t="s">
        <v>188</v>
      </c>
      <c r="H329" s="170">
        <v>4</v>
      </c>
      <c r="I329" s="171"/>
      <c r="J329" s="172">
        <f t="shared" si="20"/>
        <v>0</v>
      </c>
      <c r="K329" s="173"/>
      <c r="L329" s="174"/>
      <c r="M329" s="175" t="s">
        <v>1</v>
      </c>
      <c r="N329" s="176" t="s">
        <v>37</v>
      </c>
      <c r="O329" s="60"/>
      <c r="P329" s="162">
        <f t="shared" si="21"/>
        <v>0</v>
      </c>
      <c r="Q329" s="162">
        <v>0</v>
      </c>
      <c r="R329" s="162">
        <f t="shared" si="22"/>
        <v>0</v>
      </c>
      <c r="S329" s="162">
        <v>0</v>
      </c>
      <c r="T329" s="163">
        <f t="shared" si="23"/>
        <v>0</v>
      </c>
      <c r="U329" s="34"/>
      <c r="V329" s="34"/>
      <c r="W329" s="34"/>
      <c r="X329" s="34"/>
      <c r="Y329" s="34"/>
      <c r="Z329" s="34"/>
      <c r="AA329" s="34"/>
      <c r="AB329" s="34"/>
      <c r="AC329" s="34"/>
      <c r="AD329" s="34"/>
      <c r="AE329" s="34"/>
      <c r="AR329" s="164" t="s">
        <v>168</v>
      </c>
      <c r="AT329" s="164" t="s">
        <v>169</v>
      </c>
      <c r="AU329" s="164" t="s">
        <v>162</v>
      </c>
      <c r="AY329" s="19" t="s">
        <v>152</v>
      </c>
      <c r="BE329" s="165">
        <f t="shared" si="24"/>
        <v>0</v>
      </c>
      <c r="BF329" s="165">
        <f t="shared" si="25"/>
        <v>0</v>
      </c>
      <c r="BG329" s="165">
        <f t="shared" si="26"/>
        <v>0</v>
      </c>
      <c r="BH329" s="165">
        <f t="shared" si="27"/>
        <v>0</v>
      </c>
      <c r="BI329" s="165">
        <f t="shared" si="28"/>
        <v>0</v>
      </c>
      <c r="BJ329" s="19" t="s">
        <v>80</v>
      </c>
      <c r="BK329" s="165">
        <f t="shared" si="29"/>
        <v>0</v>
      </c>
      <c r="BL329" s="19" t="s">
        <v>159</v>
      </c>
      <c r="BM329" s="164" t="s">
        <v>1712</v>
      </c>
    </row>
    <row r="330" spans="1:65" s="2" customFormat="1" ht="37.9" customHeight="1">
      <c r="A330" s="34"/>
      <c r="B330" s="151"/>
      <c r="C330" s="152" t="s">
        <v>403</v>
      </c>
      <c r="D330" s="152" t="s">
        <v>155</v>
      </c>
      <c r="E330" s="153" t="s">
        <v>1713</v>
      </c>
      <c r="F330" s="154" t="s">
        <v>1714</v>
      </c>
      <c r="G330" s="155" t="s">
        <v>188</v>
      </c>
      <c r="H330" s="156">
        <v>4</v>
      </c>
      <c r="I330" s="157"/>
      <c r="J330" s="158">
        <f t="shared" si="20"/>
        <v>0</v>
      </c>
      <c r="K330" s="159"/>
      <c r="L330" s="35"/>
      <c r="M330" s="160" t="s">
        <v>1</v>
      </c>
      <c r="N330" s="161" t="s">
        <v>37</v>
      </c>
      <c r="O330" s="60"/>
      <c r="P330" s="162">
        <f t="shared" si="21"/>
        <v>0</v>
      </c>
      <c r="Q330" s="162">
        <v>0</v>
      </c>
      <c r="R330" s="162">
        <f t="shared" si="22"/>
        <v>0</v>
      </c>
      <c r="S330" s="162">
        <v>0</v>
      </c>
      <c r="T330" s="163">
        <f t="shared" si="23"/>
        <v>0</v>
      </c>
      <c r="U330" s="34"/>
      <c r="V330" s="34"/>
      <c r="W330" s="34"/>
      <c r="X330" s="34"/>
      <c r="Y330" s="34"/>
      <c r="Z330" s="34"/>
      <c r="AA330" s="34"/>
      <c r="AB330" s="34"/>
      <c r="AC330" s="34"/>
      <c r="AD330" s="34"/>
      <c r="AE330" s="34"/>
      <c r="AR330" s="164" t="s">
        <v>425</v>
      </c>
      <c r="AT330" s="164" t="s">
        <v>155</v>
      </c>
      <c r="AU330" s="164" t="s">
        <v>162</v>
      </c>
      <c r="AY330" s="19" t="s">
        <v>152</v>
      </c>
      <c r="BE330" s="165">
        <f t="shared" si="24"/>
        <v>0</v>
      </c>
      <c r="BF330" s="165">
        <f t="shared" si="25"/>
        <v>0</v>
      </c>
      <c r="BG330" s="165">
        <f t="shared" si="26"/>
        <v>0</v>
      </c>
      <c r="BH330" s="165">
        <f t="shared" si="27"/>
        <v>0</v>
      </c>
      <c r="BI330" s="165">
        <f t="shared" si="28"/>
        <v>0</v>
      </c>
      <c r="BJ330" s="19" t="s">
        <v>80</v>
      </c>
      <c r="BK330" s="165">
        <f t="shared" si="29"/>
        <v>0</v>
      </c>
      <c r="BL330" s="19" t="s">
        <v>425</v>
      </c>
      <c r="BM330" s="164" t="s">
        <v>1715</v>
      </c>
    </row>
    <row r="331" spans="1:65" s="2" customFormat="1" ht="24.2" customHeight="1">
      <c r="A331" s="34"/>
      <c r="B331" s="151"/>
      <c r="C331" s="152" t="s">
        <v>280</v>
      </c>
      <c r="D331" s="152" t="s">
        <v>155</v>
      </c>
      <c r="E331" s="153" t="s">
        <v>1716</v>
      </c>
      <c r="F331" s="154" t="s">
        <v>1717</v>
      </c>
      <c r="G331" s="155" t="s">
        <v>188</v>
      </c>
      <c r="H331" s="156">
        <v>4</v>
      </c>
      <c r="I331" s="157"/>
      <c r="J331" s="158">
        <f t="shared" si="20"/>
        <v>0</v>
      </c>
      <c r="K331" s="159"/>
      <c r="L331" s="35"/>
      <c r="M331" s="160" t="s">
        <v>1</v>
      </c>
      <c r="N331" s="161" t="s">
        <v>37</v>
      </c>
      <c r="O331" s="60"/>
      <c r="P331" s="162">
        <f t="shared" si="21"/>
        <v>0</v>
      </c>
      <c r="Q331" s="162">
        <v>0</v>
      </c>
      <c r="R331" s="162">
        <f t="shared" si="22"/>
        <v>0</v>
      </c>
      <c r="S331" s="162">
        <v>0</v>
      </c>
      <c r="T331" s="163">
        <f t="shared" si="23"/>
        <v>0</v>
      </c>
      <c r="U331" s="34"/>
      <c r="V331" s="34"/>
      <c r="W331" s="34"/>
      <c r="X331" s="34"/>
      <c r="Y331" s="34"/>
      <c r="Z331" s="34"/>
      <c r="AA331" s="34"/>
      <c r="AB331" s="34"/>
      <c r="AC331" s="34"/>
      <c r="AD331" s="34"/>
      <c r="AE331" s="34"/>
      <c r="AR331" s="164" t="s">
        <v>425</v>
      </c>
      <c r="AT331" s="164" t="s">
        <v>155</v>
      </c>
      <c r="AU331" s="164" t="s">
        <v>162</v>
      </c>
      <c r="AY331" s="19" t="s">
        <v>152</v>
      </c>
      <c r="BE331" s="165">
        <f t="shared" si="24"/>
        <v>0</v>
      </c>
      <c r="BF331" s="165">
        <f t="shared" si="25"/>
        <v>0</v>
      </c>
      <c r="BG331" s="165">
        <f t="shared" si="26"/>
        <v>0</v>
      </c>
      <c r="BH331" s="165">
        <f t="shared" si="27"/>
        <v>0</v>
      </c>
      <c r="BI331" s="165">
        <f t="shared" si="28"/>
        <v>0</v>
      </c>
      <c r="BJ331" s="19" t="s">
        <v>80</v>
      </c>
      <c r="BK331" s="165">
        <f t="shared" si="29"/>
        <v>0</v>
      </c>
      <c r="BL331" s="19" t="s">
        <v>425</v>
      </c>
      <c r="BM331" s="164" t="s">
        <v>1718</v>
      </c>
    </row>
    <row r="332" spans="1:65" s="2" customFormat="1" ht="16.5" customHeight="1">
      <c r="A332" s="34"/>
      <c r="B332" s="151"/>
      <c r="C332" s="166" t="s">
        <v>413</v>
      </c>
      <c r="D332" s="166" t="s">
        <v>169</v>
      </c>
      <c r="E332" s="167" t="s">
        <v>1719</v>
      </c>
      <c r="F332" s="168" t="s">
        <v>1720</v>
      </c>
      <c r="G332" s="169" t="s">
        <v>188</v>
      </c>
      <c r="H332" s="170">
        <v>4</v>
      </c>
      <c r="I332" s="171"/>
      <c r="J332" s="172">
        <f t="shared" si="20"/>
        <v>0</v>
      </c>
      <c r="K332" s="173"/>
      <c r="L332" s="174"/>
      <c r="M332" s="175" t="s">
        <v>1</v>
      </c>
      <c r="N332" s="176" t="s">
        <v>37</v>
      </c>
      <c r="O332" s="60"/>
      <c r="P332" s="162">
        <f t="shared" si="21"/>
        <v>0</v>
      </c>
      <c r="Q332" s="162">
        <v>0</v>
      </c>
      <c r="R332" s="162">
        <f t="shared" si="22"/>
        <v>0</v>
      </c>
      <c r="S332" s="162">
        <v>0</v>
      </c>
      <c r="T332" s="163">
        <f t="shared" si="23"/>
        <v>0</v>
      </c>
      <c r="U332" s="34"/>
      <c r="V332" s="34"/>
      <c r="W332" s="34"/>
      <c r="X332" s="34"/>
      <c r="Y332" s="34"/>
      <c r="Z332" s="34"/>
      <c r="AA332" s="34"/>
      <c r="AB332" s="34"/>
      <c r="AC332" s="34"/>
      <c r="AD332" s="34"/>
      <c r="AE332" s="34"/>
      <c r="AR332" s="164" t="s">
        <v>425</v>
      </c>
      <c r="AT332" s="164" t="s">
        <v>169</v>
      </c>
      <c r="AU332" s="164" t="s">
        <v>162</v>
      </c>
      <c r="AY332" s="19" t="s">
        <v>152</v>
      </c>
      <c r="BE332" s="165">
        <f t="shared" si="24"/>
        <v>0</v>
      </c>
      <c r="BF332" s="165">
        <f t="shared" si="25"/>
        <v>0</v>
      </c>
      <c r="BG332" s="165">
        <f t="shared" si="26"/>
        <v>0</v>
      </c>
      <c r="BH332" s="165">
        <f t="shared" si="27"/>
        <v>0</v>
      </c>
      <c r="BI332" s="165">
        <f t="shared" si="28"/>
        <v>0</v>
      </c>
      <c r="BJ332" s="19" t="s">
        <v>80</v>
      </c>
      <c r="BK332" s="165">
        <f t="shared" si="29"/>
        <v>0</v>
      </c>
      <c r="BL332" s="19" t="s">
        <v>425</v>
      </c>
      <c r="BM332" s="164" t="s">
        <v>1721</v>
      </c>
    </row>
    <row r="333" spans="1:65" s="2" customFormat="1" ht="16.5" customHeight="1">
      <c r="A333" s="34"/>
      <c r="B333" s="151"/>
      <c r="C333" s="152" t="s">
        <v>283</v>
      </c>
      <c r="D333" s="152" t="s">
        <v>155</v>
      </c>
      <c r="E333" s="153" t="s">
        <v>1722</v>
      </c>
      <c r="F333" s="154" t="s">
        <v>1723</v>
      </c>
      <c r="G333" s="155" t="s">
        <v>188</v>
      </c>
      <c r="H333" s="156">
        <v>4</v>
      </c>
      <c r="I333" s="157"/>
      <c r="J333" s="158">
        <f t="shared" si="20"/>
        <v>0</v>
      </c>
      <c r="K333" s="159"/>
      <c r="L333" s="35"/>
      <c r="M333" s="160" t="s">
        <v>1</v>
      </c>
      <c r="N333" s="161" t="s">
        <v>37</v>
      </c>
      <c r="O333" s="60"/>
      <c r="P333" s="162">
        <f t="shared" si="21"/>
        <v>0</v>
      </c>
      <c r="Q333" s="162">
        <v>0</v>
      </c>
      <c r="R333" s="162">
        <f t="shared" si="22"/>
        <v>0</v>
      </c>
      <c r="S333" s="162">
        <v>0</v>
      </c>
      <c r="T333" s="163">
        <f t="shared" si="23"/>
        <v>0</v>
      </c>
      <c r="U333" s="34"/>
      <c r="V333" s="34"/>
      <c r="W333" s="34"/>
      <c r="X333" s="34"/>
      <c r="Y333" s="34"/>
      <c r="Z333" s="34"/>
      <c r="AA333" s="34"/>
      <c r="AB333" s="34"/>
      <c r="AC333" s="34"/>
      <c r="AD333" s="34"/>
      <c r="AE333" s="34"/>
      <c r="AR333" s="164" t="s">
        <v>425</v>
      </c>
      <c r="AT333" s="164" t="s">
        <v>155</v>
      </c>
      <c r="AU333" s="164" t="s">
        <v>162</v>
      </c>
      <c r="AY333" s="19" t="s">
        <v>152</v>
      </c>
      <c r="BE333" s="165">
        <f t="shared" si="24"/>
        <v>0</v>
      </c>
      <c r="BF333" s="165">
        <f t="shared" si="25"/>
        <v>0</v>
      </c>
      <c r="BG333" s="165">
        <f t="shared" si="26"/>
        <v>0</v>
      </c>
      <c r="BH333" s="165">
        <f t="shared" si="27"/>
        <v>0</v>
      </c>
      <c r="BI333" s="165">
        <f t="shared" si="28"/>
        <v>0</v>
      </c>
      <c r="BJ333" s="19" t="s">
        <v>80</v>
      </c>
      <c r="BK333" s="165">
        <f t="shared" si="29"/>
        <v>0</v>
      </c>
      <c r="BL333" s="19" t="s">
        <v>425</v>
      </c>
      <c r="BM333" s="164" t="s">
        <v>1724</v>
      </c>
    </row>
    <row r="334" spans="1:65" s="2" customFormat="1" ht="16.5" customHeight="1">
      <c r="A334" s="34"/>
      <c r="B334" s="151"/>
      <c r="C334" s="166" t="s">
        <v>421</v>
      </c>
      <c r="D334" s="166" t="s">
        <v>169</v>
      </c>
      <c r="E334" s="167" t="s">
        <v>1725</v>
      </c>
      <c r="F334" s="168" t="s">
        <v>1726</v>
      </c>
      <c r="G334" s="169" t="s">
        <v>188</v>
      </c>
      <c r="H334" s="170">
        <v>1</v>
      </c>
      <c r="I334" s="171"/>
      <c r="J334" s="172">
        <f t="shared" si="20"/>
        <v>0</v>
      </c>
      <c r="K334" s="173"/>
      <c r="L334" s="174"/>
      <c r="M334" s="175" t="s">
        <v>1</v>
      </c>
      <c r="N334" s="176" t="s">
        <v>37</v>
      </c>
      <c r="O334" s="60"/>
      <c r="P334" s="162">
        <f t="shared" si="21"/>
        <v>0</v>
      </c>
      <c r="Q334" s="162">
        <v>0</v>
      </c>
      <c r="R334" s="162">
        <f t="shared" si="22"/>
        <v>0</v>
      </c>
      <c r="S334" s="162">
        <v>0</v>
      </c>
      <c r="T334" s="163">
        <f t="shared" si="23"/>
        <v>0</v>
      </c>
      <c r="U334" s="34"/>
      <c r="V334" s="34"/>
      <c r="W334" s="34"/>
      <c r="X334" s="34"/>
      <c r="Y334" s="34"/>
      <c r="Z334" s="34"/>
      <c r="AA334" s="34"/>
      <c r="AB334" s="34"/>
      <c r="AC334" s="34"/>
      <c r="AD334" s="34"/>
      <c r="AE334" s="34"/>
      <c r="AR334" s="164" t="s">
        <v>425</v>
      </c>
      <c r="AT334" s="164" t="s">
        <v>169</v>
      </c>
      <c r="AU334" s="164" t="s">
        <v>162</v>
      </c>
      <c r="AY334" s="19" t="s">
        <v>152</v>
      </c>
      <c r="BE334" s="165">
        <f t="shared" si="24"/>
        <v>0</v>
      </c>
      <c r="BF334" s="165">
        <f t="shared" si="25"/>
        <v>0</v>
      </c>
      <c r="BG334" s="165">
        <f t="shared" si="26"/>
        <v>0</v>
      </c>
      <c r="BH334" s="165">
        <f t="shared" si="27"/>
        <v>0</v>
      </c>
      <c r="BI334" s="165">
        <f t="shared" si="28"/>
        <v>0</v>
      </c>
      <c r="BJ334" s="19" t="s">
        <v>80</v>
      </c>
      <c r="BK334" s="165">
        <f t="shared" si="29"/>
        <v>0</v>
      </c>
      <c r="BL334" s="19" t="s">
        <v>425</v>
      </c>
      <c r="BM334" s="164" t="s">
        <v>1727</v>
      </c>
    </row>
    <row r="335" spans="1:65" s="2" customFormat="1" ht="16.5" customHeight="1">
      <c r="A335" s="34"/>
      <c r="B335" s="151"/>
      <c r="C335" s="166" t="s">
        <v>287</v>
      </c>
      <c r="D335" s="166" t="s">
        <v>169</v>
      </c>
      <c r="E335" s="167" t="s">
        <v>1728</v>
      </c>
      <c r="F335" s="168" t="s">
        <v>1729</v>
      </c>
      <c r="G335" s="169" t="s">
        <v>188</v>
      </c>
      <c r="H335" s="170">
        <v>3</v>
      </c>
      <c r="I335" s="171"/>
      <c r="J335" s="172">
        <f t="shared" si="20"/>
        <v>0</v>
      </c>
      <c r="K335" s="173"/>
      <c r="L335" s="174"/>
      <c r="M335" s="175" t="s">
        <v>1</v>
      </c>
      <c r="N335" s="176" t="s">
        <v>37</v>
      </c>
      <c r="O335" s="60"/>
      <c r="P335" s="162">
        <f t="shared" si="21"/>
        <v>0</v>
      </c>
      <c r="Q335" s="162">
        <v>0</v>
      </c>
      <c r="R335" s="162">
        <f t="shared" si="22"/>
        <v>0</v>
      </c>
      <c r="S335" s="162">
        <v>0</v>
      </c>
      <c r="T335" s="163">
        <f t="shared" si="23"/>
        <v>0</v>
      </c>
      <c r="U335" s="34"/>
      <c r="V335" s="34"/>
      <c r="W335" s="34"/>
      <c r="X335" s="34"/>
      <c r="Y335" s="34"/>
      <c r="Z335" s="34"/>
      <c r="AA335" s="34"/>
      <c r="AB335" s="34"/>
      <c r="AC335" s="34"/>
      <c r="AD335" s="34"/>
      <c r="AE335" s="34"/>
      <c r="AR335" s="164" t="s">
        <v>425</v>
      </c>
      <c r="AT335" s="164" t="s">
        <v>169</v>
      </c>
      <c r="AU335" s="164" t="s">
        <v>162</v>
      </c>
      <c r="AY335" s="19" t="s">
        <v>152</v>
      </c>
      <c r="BE335" s="165">
        <f t="shared" si="24"/>
        <v>0</v>
      </c>
      <c r="BF335" s="165">
        <f t="shared" si="25"/>
        <v>0</v>
      </c>
      <c r="BG335" s="165">
        <f t="shared" si="26"/>
        <v>0</v>
      </c>
      <c r="BH335" s="165">
        <f t="shared" si="27"/>
        <v>0</v>
      </c>
      <c r="BI335" s="165">
        <f t="shared" si="28"/>
        <v>0</v>
      </c>
      <c r="BJ335" s="19" t="s">
        <v>80</v>
      </c>
      <c r="BK335" s="165">
        <f t="shared" si="29"/>
        <v>0</v>
      </c>
      <c r="BL335" s="19" t="s">
        <v>425</v>
      </c>
      <c r="BM335" s="164" t="s">
        <v>1730</v>
      </c>
    </row>
    <row r="336" spans="1:65" s="2" customFormat="1" ht="37.9" customHeight="1">
      <c r="A336" s="34"/>
      <c r="B336" s="151"/>
      <c r="C336" s="152" t="s">
        <v>430</v>
      </c>
      <c r="D336" s="152" t="s">
        <v>155</v>
      </c>
      <c r="E336" s="153" t="s">
        <v>1731</v>
      </c>
      <c r="F336" s="154" t="s">
        <v>1732</v>
      </c>
      <c r="G336" s="155" t="s">
        <v>188</v>
      </c>
      <c r="H336" s="156">
        <v>1</v>
      </c>
      <c r="I336" s="157"/>
      <c r="J336" s="158">
        <f t="shared" si="20"/>
        <v>0</v>
      </c>
      <c r="K336" s="159"/>
      <c r="L336" s="35"/>
      <c r="M336" s="160" t="s">
        <v>1</v>
      </c>
      <c r="N336" s="161" t="s">
        <v>37</v>
      </c>
      <c r="O336" s="60"/>
      <c r="P336" s="162">
        <f t="shared" si="21"/>
        <v>0</v>
      </c>
      <c r="Q336" s="162">
        <v>0</v>
      </c>
      <c r="R336" s="162">
        <f t="shared" si="22"/>
        <v>0</v>
      </c>
      <c r="S336" s="162">
        <v>0</v>
      </c>
      <c r="T336" s="163">
        <f t="shared" si="23"/>
        <v>0</v>
      </c>
      <c r="U336" s="34"/>
      <c r="V336" s="34"/>
      <c r="W336" s="34"/>
      <c r="X336" s="34"/>
      <c r="Y336" s="34"/>
      <c r="Z336" s="34"/>
      <c r="AA336" s="34"/>
      <c r="AB336" s="34"/>
      <c r="AC336" s="34"/>
      <c r="AD336" s="34"/>
      <c r="AE336" s="34"/>
      <c r="AR336" s="164" t="s">
        <v>425</v>
      </c>
      <c r="AT336" s="164" t="s">
        <v>155</v>
      </c>
      <c r="AU336" s="164" t="s">
        <v>162</v>
      </c>
      <c r="AY336" s="19" t="s">
        <v>152</v>
      </c>
      <c r="BE336" s="165">
        <f t="shared" si="24"/>
        <v>0</v>
      </c>
      <c r="BF336" s="165">
        <f t="shared" si="25"/>
        <v>0</v>
      </c>
      <c r="BG336" s="165">
        <f t="shared" si="26"/>
        <v>0</v>
      </c>
      <c r="BH336" s="165">
        <f t="shared" si="27"/>
        <v>0</v>
      </c>
      <c r="BI336" s="165">
        <f t="shared" si="28"/>
        <v>0</v>
      </c>
      <c r="BJ336" s="19" t="s">
        <v>80</v>
      </c>
      <c r="BK336" s="165">
        <f t="shared" si="29"/>
        <v>0</v>
      </c>
      <c r="BL336" s="19" t="s">
        <v>425</v>
      </c>
      <c r="BM336" s="164" t="s">
        <v>1733</v>
      </c>
    </row>
    <row r="337" spans="1:65" s="2" customFormat="1" ht="37.9" customHeight="1">
      <c r="A337" s="34"/>
      <c r="B337" s="151"/>
      <c r="C337" s="152" t="s">
        <v>290</v>
      </c>
      <c r="D337" s="152" t="s">
        <v>155</v>
      </c>
      <c r="E337" s="153" t="s">
        <v>1734</v>
      </c>
      <c r="F337" s="154" t="s">
        <v>1735</v>
      </c>
      <c r="G337" s="155" t="s">
        <v>188</v>
      </c>
      <c r="H337" s="156">
        <v>3</v>
      </c>
      <c r="I337" s="157"/>
      <c r="J337" s="158">
        <f t="shared" si="20"/>
        <v>0</v>
      </c>
      <c r="K337" s="159"/>
      <c r="L337" s="35"/>
      <c r="M337" s="160" t="s">
        <v>1</v>
      </c>
      <c r="N337" s="161" t="s">
        <v>37</v>
      </c>
      <c r="O337" s="60"/>
      <c r="P337" s="162">
        <f t="shared" si="21"/>
        <v>0</v>
      </c>
      <c r="Q337" s="162">
        <v>0</v>
      </c>
      <c r="R337" s="162">
        <f t="shared" si="22"/>
        <v>0</v>
      </c>
      <c r="S337" s="162">
        <v>0</v>
      </c>
      <c r="T337" s="163">
        <f t="shared" si="23"/>
        <v>0</v>
      </c>
      <c r="U337" s="34"/>
      <c r="V337" s="34"/>
      <c r="W337" s="34"/>
      <c r="X337" s="34"/>
      <c r="Y337" s="34"/>
      <c r="Z337" s="34"/>
      <c r="AA337" s="34"/>
      <c r="AB337" s="34"/>
      <c r="AC337" s="34"/>
      <c r="AD337" s="34"/>
      <c r="AE337" s="34"/>
      <c r="AR337" s="164" t="s">
        <v>425</v>
      </c>
      <c r="AT337" s="164" t="s">
        <v>155</v>
      </c>
      <c r="AU337" s="164" t="s">
        <v>162</v>
      </c>
      <c r="AY337" s="19" t="s">
        <v>152</v>
      </c>
      <c r="BE337" s="165">
        <f t="shared" si="24"/>
        <v>0</v>
      </c>
      <c r="BF337" s="165">
        <f t="shared" si="25"/>
        <v>0</v>
      </c>
      <c r="BG337" s="165">
        <f t="shared" si="26"/>
        <v>0</v>
      </c>
      <c r="BH337" s="165">
        <f t="shared" si="27"/>
        <v>0</v>
      </c>
      <c r="BI337" s="165">
        <f t="shared" si="28"/>
        <v>0</v>
      </c>
      <c r="BJ337" s="19" t="s">
        <v>80</v>
      </c>
      <c r="BK337" s="165">
        <f t="shared" si="29"/>
        <v>0</v>
      </c>
      <c r="BL337" s="19" t="s">
        <v>425</v>
      </c>
      <c r="BM337" s="164" t="s">
        <v>1736</v>
      </c>
    </row>
    <row r="338" spans="1:65" s="2" customFormat="1" ht="49.15" customHeight="1">
      <c r="A338" s="34"/>
      <c r="B338" s="151"/>
      <c r="C338" s="152" t="s">
        <v>678</v>
      </c>
      <c r="D338" s="152" t="s">
        <v>155</v>
      </c>
      <c r="E338" s="153" t="s">
        <v>1737</v>
      </c>
      <c r="F338" s="154" t="s">
        <v>1738</v>
      </c>
      <c r="G338" s="155" t="s">
        <v>188</v>
      </c>
      <c r="H338" s="156">
        <v>4</v>
      </c>
      <c r="I338" s="157"/>
      <c r="J338" s="158">
        <f t="shared" si="20"/>
        <v>0</v>
      </c>
      <c r="K338" s="159"/>
      <c r="L338" s="35"/>
      <c r="M338" s="160" t="s">
        <v>1</v>
      </c>
      <c r="N338" s="161" t="s">
        <v>37</v>
      </c>
      <c r="O338" s="60"/>
      <c r="P338" s="162">
        <f t="shared" si="21"/>
        <v>0</v>
      </c>
      <c r="Q338" s="162">
        <v>0</v>
      </c>
      <c r="R338" s="162">
        <f t="shared" si="22"/>
        <v>0</v>
      </c>
      <c r="S338" s="162">
        <v>0</v>
      </c>
      <c r="T338" s="163">
        <f t="shared" si="23"/>
        <v>0</v>
      </c>
      <c r="U338" s="34"/>
      <c r="V338" s="34"/>
      <c r="W338" s="34"/>
      <c r="X338" s="34"/>
      <c r="Y338" s="34"/>
      <c r="Z338" s="34"/>
      <c r="AA338" s="34"/>
      <c r="AB338" s="34"/>
      <c r="AC338" s="34"/>
      <c r="AD338" s="34"/>
      <c r="AE338" s="34"/>
      <c r="AR338" s="164" t="s">
        <v>159</v>
      </c>
      <c r="AT338" s="164" t="s">
        <v>155</v>
      </c>
      <c r="AU338" s="164" t="s">
        <v>162</v>
      </c>
      <c r="AY338" s="19" t="s">
        <v>152</v>
      </c>
      <c r="BE338" s="165">
        <f t="shared" si="24"/>
        <v>0</v>
      </c>
      <c r="BF338" s="165">
        <f t="shared" si="25"/>
        <v>0</v>
      </c>
      <c r="BG338" s="165">
        <f t="shared" si="26"/>
        <v>0</v>
      </c>
      <c r="BH338" s="165">
        <f t="shared" si="27"/>
        <v>0</v>
      </c>
      <c r="BI338" s="165">
        <f t="shared" si="28"/>
        <v>0</v>
      </c>
      <c r="BJ338" s="19" t="s">
        <v>80</v>
      </c>
      <c r="BK338" s="165">
        <f t="shared" si="29"/>
        <v>0</v>
      </c>
      <c r="BL338" s="19" t="s">
        <v>159</v>
      </c>
      <c r="BM338" s="164" t="s">
        <v>1739</v>
      </c>
    </row>
    <row r="339" spans="1:65" s="17" customFormat="1" ht="20.85" customHeight="1">
      <c r="B339" s="219"/>
      <c r="D339" s="220" t="s">
        <v>71</v>
      </c>
      <c r="E339" s="220" t="s">
        <v>1740</v>
      </c>
      <c r="F339" s="220" t="s">
        <v>1741</v>
      </c>
      <c r="I339" s="221"/>
      <c r="J339" s="222">
        <f>BK339</f>
        <v>0</v>
      </c>
      <c r="L339" s="219"/>
      <c r="M339" s="223"/>
      <c r="N339" s="224"/>
      <c r="O339" s="224"/>
      <c r="P339" s="225">
        <f>SUM(P340:P348)</f>
        <v>0</v>
      </c>
      <c r="Q339" s="224"/>
      <c r="R339" s="225">
        <f>SUM(R340:R348)</f>
        <v>0</v>
      </c>
      <c r="S339" s="224"/>
      <c r="T339" s="226">
        <f>SUM(T340:T348)</f>
        <v>0</v>
      </c>
      <c r="AR339" s="220" t="s">
        <v>80</v>
      </c>
      <c r="AT339" s="227" t="s">
        <v>71</v>
      </c>
      <c r="AU339" s="227" t="s">
        <v>162</v>
      </c>
      <c r="AY339" s="220" t="s">
        <v>152</v>
      </c>
      <c r="BK339" s="228">
        <f>SUM(BK340:BK348)</f>
        <v>0</v>
      </c>
    </row>
    <row r="340" spans="1:65" s="2" customFormat="1" ht="16.5" customHeight="1">
      <c r="A340" s="34"/>
      <c r="B340" s="151"/>
      <c r="C340" s="152" t="s">
        <v>294</v>
      </c>
      <c r="D340" s="152" t="s">
        <v>155</v>
      </c>
      <c r="E340" s="153" t="s">
        <v>1742</v>
      </c>
      <c r="F340" s="154" t="s">
        <v>1743</v>
      </c>
      <c r="G340" s="155" t="s">
        <v>188</v>
      </c>
      <c r="H340" s="156">
        <v>4</v>
      </c>
      <c r="I340" s="157"/>
      <c r="J340" s="158">
        <f t="shared" ref="J340:J348" si="30">ROUND(I340*H340,2)</f>
        <v>0</v>
      </c>
      <c r="K340" s="159"/>
      <c r="L340" s="35"/>
      <c r="M340" s="160" t="s">
        <v>1</v>
      </c>
      <c r="N340" s="161" t="s">
        <v>37</v>
      </c>
      <c r="O340" s="60"/>
      <c r="P340" s="162">
        <f t="shared" ref="P340:P348" si="31">O340*H340</f>
        <v>0</v>
      </c>
      <c r="Q340" s="162">
        <v>0</v>
      </c>
      <c r="R340" s="162">
        <f t="shared" ref="R340:R348" si="32">Q340*H340</f>
        <v>0</v>
      </c>
      <c r="S340" s="162">
        <v>0</v>
      </c>
      <c r="T340" s="163">
        <f t="shared" ref="T340:T348" si="33">S340*H340</f>
        <v>0</v>
      </c>
      <c r="U340" s="34"/>
      <c r="V340" s="34"/>
      <c r="W340" s="34"/>
      <c r="X340" s="34"/>
      <c r="Y340" s="34"/>
      <c r="Z340" s="34"/>
      <c r="AA340" s="34"/>
      <c r="AB340" s="34"/>
      <c r="AC340" s="34"/>
      <c r="AD340" s="34"/>
      <c r="AE340" s="34"/>
      <c r="AR340" s="164" t="s">
        <v>425</v>
      </c>
      <c r="AT340" s="164" t="s">
        <v>155</v>
      </c>
      <c r="AU340" s="164" t="s">
        <v>159</v>
      </c>
      <c r="AY340" s="19" t="s">
        <v>152</v>
      </c>
      <c r="BE340" s="165">
        <f t="shared" ref="BE340:BE348" si="34">IF(N340="základní",J340,0)</f>
        <v>0</v>
      </c>
      <c r="BF340" s="165">
        <f t="shared" ref="BF340:BF348" si="35">IF(N340="snížená",J340,0)</f>
        <v>0</v>
      </c>
      <c r="BG340" s="165">
        <f t="shared" ref="BG340:BG348" si="36">IF(N340="zákl. přenesená",J340,0)</f>
        <v>0</v>
      </c>
      <c r="BH340" s="165">
        <f t="shared" ref="BH340:BH348" si="37">IF(N340="sníž. přenesená",J340,0)</f>
        <v>0</v>
      </c>
      <c r="BI340" s="165">
        <f t="shared" ref="BI340:BI348" si="38">IF(N340="nulová",J340,0)</f>
        <v>0</v>
      </c>
      <c r="BJ340" s="19" t="s">
        <v>80</v>
      </c>
      <c r="BK340" s="165">
        <f t="shared" ref="BK340:BK348" si="39">ROUND(I340*H340,2)</f>
        <v>0</v>
      </c>
      <c r="BL340" s="19" t="s">
        <v>425</v>
      </c>
      <c r="BM340" s="164" t="s">
        <v>1744</v>
      </c>
    </row>
    <row r="341" spans="1:65" s="2" customFormat="1" ht="16.5" customHeight="1">
      <c r="A341" s="34"/>
      <c r="B341" s="151"/>
      <c r="C341" s="166" t="s">
        <v>685</v>
      </c>
      <c r="D341" s="166" t="s">
        <v>169</v>
      </c>
      <c r="E341" s="167" t="s">
        <v>1745</v>
      </c>
      <c r="F341" s="168" t="s">
        <v>1746</v>
      </c>
      <c r="G341" s="169" t="s">
        <v>188</v>
      </c>
      <c r="H341" s="170">
        <v>2</v>
      </c>
      <c r="I341" s="171"/>
      <c r="J341" s="172">
        <f t="shared" si="30"/>
        <v>0</v>
      </c>
      <c r="K341" s="173"/>
      <c r="L341" s="174"/>
      <c r="M341" s="175" t="s">
        <v>1</v>
      </c>
      <c r="N341" s="176" t="s">
        <v>37</v>
      </c>
      <c r="O341" s="60"/>
      <c r="P341" s="162">
        <f t="shared" si="31"/>
        <v>0</v>
      </c>
      <c r="Q341" s="162">
        <v>0</v>
      </c>
      <c r="R341" s="162">
        <f t="shared" si="32"/>
        <v>0</v>
      </c>
      <c r="S341" s="162">
        <v>0</v>
      </c>
      <c r="T341" s="163">
        <f t="shared" si="33"/>
        <v>0</v>
      </c>
      <c r="U341" s="34"/>
      <c r="V341" s="34"/>
      <c r="W341" s="34"/>
      <c r="X341" s="34"/>
      <c r="Y341" s="34"/>
      <c r="Z341" s="34"/>
      <c r="AA341" s="34"/>
      <c r="AB341" s="34"/>
      <c r="AC341" s="34"/>
      <c r="AD341" s="34"/>
      <c r="AE341" s="34"/>
      <c r="AR341" s="164" t="s">
        <v>425</v>
      </c>
      <c r="AT341" s="164" t="s">
        <v>169</v>
      </c>
      <c r="AU341" s="164" t="s">
        <v>159</v>
      </c>
      <c r="AY341" s="19" t="s">
        <v>152</v>
      </c>
      <c r="BE341" s="165">
        <f t="shared" si="34"/>
        <v>0</v>
      </c>
      <c r="BF341" s="165">
        <f t="shared" si="35"/>
        <v>0</v>
      </c>
      <c r="BG341" s="165">
        <f t="shared" si="36"/>
        <v>0</v>
      </c>
      <c r="BH341" s="165">
        <f t="shared" si="37"/>
        <v>0</v>
      </c>
      <c r="BI341" s="165">
        <f t="shared" si="38"/>
        <v>0</v>
      </c>
      <c r="BJ341" s="19" t="s">
        <v>80</v>
      </c>
      <c r="BK341" s="165">
        <f t="shared" si="39"/>
        <v>0</v>
      </c>
      <c r="BL341" s="19" t="s">
        <v>425</v>
      </c>
      <c r="BM341" s="164" t="s">
        <v>1747</v>
      </c>
    </row>
    <row r="342" spans="1:65" s="2" customFormat="1" ht="16.5" customHeight="1">
      <c r="A342" s="34"/>
      <c r="B342" s="151"/>
      <c r="C342" s="166" t="s">
        <v>297</v>
      </c>
      <c r="D342" s="166" t="s">
        <v>169</v>
      </c>
      <c r="E342" s="167" t="s">
        <v>1748</v>
      </c>
      <c r="F342" s="168" t="s">
        <v>1749</v>
      </c>
      <c r="G342" s="169" t="s">
        <v>188</v>
      </c>
      <c r="H342" s="170">
        <v>2</v>
      </c>
      <c r="I342" s="171"/>
      <c r="J342" s="172">
        <f t="shared" si="30"/>
        <v>0</v>
      </c>
      <c r="K342" s="173"/>
      <c r="L342" s="174"/>
      <c r="M342" s="175" t="s">
        <v>1</v>
      </c>
      <c r="N342" s="176" t="s">
        <v>37</v>
      </c>
      <c r="O342" s="60"/>
      <c r="P342" s="162">
        <f t="shared" si="31"/>
        <v>0</v>
      </c>
      <c r="Q342" s="162">
        <v>0</v>
      </c>
      <c r="R342" s="162">
        <f t="shared" si="32"/>
        <v>0</v>
      </c>
      <c r="S342" s="162">
        <v>0</v>
      </c>
      <c r="T342" s="163">
        <f t="shared" si="33"/>
        <v>0</v>
      </c>
      <c r="U342" s="34"/>
      <c r="V342" s="34"/>
      <c r="W342" s="34"/>
      <c r="X342" s="34"/>
      <c r="Y342" s="34"/>
      <c r="Z342" s="34"/>
      <c r="AA342" s="34"/>
      <c r="AB342" s="34"/>
      <c r="AC342" s="34"/>
      <c r="AD342" s="34"/>
      <c r="AE342" s="34"/>
      <c r="AR342" s="164" t="s">
        <v>425</v>
      </c>
      <c r="AT342" s="164" t="s">
        <v>169</v>
      </c>
      <c r="AU342" s="164" t="s">
        <v>159</v>
      </c>
      <c r="AY342" s="19" t="s">
        <v>152</v>
      </c>
      <c r="BE342" s="165">
        <f t="shared" si="34"/>
        <v>0</v>
      </c>
      <c r="BF342" s="165">
        <f t="shared" si="35"/>
        <v>0</v>
      </c>
      <c r="BG342" s="165">
        <f t="shared" si="36"/>
        <v>0</v>
      </c>
      <c r="BH342" s="165">
        <f t="shared" si="37"/>
        <v>0</v>
      </c>
      <c r="BI342" s="165">
        <f t="shared" si="38"/>
        <v>0</v>
      </c>
      <c r="BJ342" s="19" t="s">
        <v>80</v>
      </c>
      <c r="BK342" s="165">
        <f t="shared" si="39"/>
        <v>0</v>
      </c>
      <c r="BL342" s="19" t="s">
        <v>425</v>
      </c>
      <c r="BM342" s="164" t="s">
        <v>1750</v>
      </c>
    </row>
    <row r="343" spans="1:65" s="2" customFormat="1" ht="37.9" customHeight="1">
      <c r="A343" s="34"/>
      <c r="B343" s="151"/>
      <c r="C343" s="152" t="s">
        <v>692</v>
      </c>
      <c r="D343" s="152" t="s">
        <v>155</v>
      </c>
      <c r="E343" s="153" t="s">
        <v>1751</v>
      </c>
      <c r="F343" s="154" t="s">
        <v>1752</v>
      </c>
      <c r="G343" s="155" t="s">
        <v>188</v>
      </c>
      <c r="H343" s="156">
        <v>2</v>
      </c>
      <c r="I343" s="157"/>
      <c r="J343" s="158">
        <f t="shared" si="30"/>
        <v>0</v>
      </c>
      <c r="K343" s="159"/>
      <c r="L343" s="35"/>
      <c r="M343" s="160" t="s">
        <v>1</v>
      </c>
      <c r="N343" s="161" t="s">
        <v>37</v>
      </c>
      <c r="O343" s="60"/>
      <c r="P343" s="162">
        <f t="shared" si="31"/>
        <v>0</v>
      </c>
      <c r="Q343" s="162">
        <v>0</v>
      </c>
      <c r="R343" s="162">
        <f t="shared" si="32"/>
        <v>0</v>
      </c>
      <c r="S343" s="162">
        <v>0</v>
      </c>
      <c r="T343" s="163">
        <f t="shared" si="33"/>
        <v>0</v>
      </c>
      <c r="U343" s="34"/>
      <c r="V343" s="34"/>
      <c r="W343" s="34"/>
      <c r="X343" s="34"/>
      <c r="Y343" s="34"/>
      <c r="Z343" s="34"/>
      <c r="AA343" s="34"/>
      <c r="AB343" s="34"/>
      <c r="AC343" s="34"/>
      <c r="AD343" s="34"/>
      <c r="AE343" s="34"/>
      <c r="AR343" s="164" t="s">
        <v>425</v>
      </c>
      <c r="AT343" s="164" t="s">
        <v>155</v>
      </c>
      <c r="AU343" s="164" t="s">
        <v>159</v>
      </c>
      <c r="AY343" s="19" t="s">
        <v>152</v>
      </c>
      <c r="BE343" s="165">
        <f t="shared" si="34"/>
        <v>0</v>
      </c>
      <c r="BF343" s="165">
        <f t="shared" si="35"/>
        <v>0</v>
      </c>
      <c r="BG343" s="165">
        <f t="shared" si="36"/>
        <v>0</v>
      </c>
      <c r="BH343" s="165">
        <f t="shared" si="37"/>
        <v>0</v>
      </c>
      <c r="BI343" s="165">
        <f t="shared" si="38"/>
        <v>0</v>
      </c>
      <c r="BJ343" s="19" t="s">
        <v>80</v>
      </c>
      <c r="BK343" s="165">
        <f t="shared" si="39"/>
        <v>0</v>
      </c>
      <c r="BL343" s="19" t="s">
        <v>425</v>
      </c>
      <c r="BM343" s="164" t="s">
        <v>1753</v>
      </c>
    </row>
    <row r="344" spans="1:65" s="2" customFormat="1" ht="16.5" customHeight="1">
      <c r="A344" s="34"/>
      <c r="B344" s="151"/>
      <c r="C344" s="152" t="s">
        <v>301</v>
      </c>
      <c r="D344" s="152" t="s">
        <v>155</v>
      </c>
      <c r="E344" s="153" t="s">
        <v>1754</v>
      </c>
      <c r="F344" s="154" t="s">
        <v>1755</v>
      </c>
      <c r="G344" s="155" t="s">
        <v>188</v>
      </c>
      <c r="H344" s="156">
        <v>1</v>
      </c>
      <c r="I344" s="157"/>
      <c r="J344" s="158">
        <f t="shared" si="30"/>
        <v>0</v>
      </c>
      <c r="K344" s="159"/>
      <c r="L344" s="35"/>
      <c r="M344" s="160" t="s">
        <v>1</v>
      </c>
      <c r="N344" s="161" t="s">
        <v>37</v>
      </c>
      <c r="O344" s="60"/>
      <c r="P344" s="162">
        <f t="shared" si="31"/>
        <v>0</v>
      </c>
      <c r="Q344" s="162">
        <v>0</v>
      </c>
      <c r="R344" s="162">
        <f t="shared" si="32"/>
        <v>0</v>
      </c>
      <c r="S344" s="162">
        <v>0</v>
      </c>
      <c r="T344" s="163">
        <f t="shared" si="33"/>
        <v>0</v>
      </c>
      <c r="U344" s="34"/>
      <c r="V344" s="34"/>
      <c r="W344" s="34"/>
      <c r="X344" s="34"/>
      <c r="Y344" s="34"/>
      <c r="Z344" s="34"/>
      <c r="AA344" s="34"/>
      <c r="AB344" s="34"/>
      <c r="AC344" s="34"/>
      <c r="AD344" s="34"/>
      <c r="AE344" s="34"/>
      <c r="AR344" s="164" t="s">
        <v>425</v>
      </c>
      <c r="AT344" s="164" t="s">
        <v>155</v>
      </c>
      <c r="AU344" s="164" t="s">
        <v>159</v>
      </c>
      <c r="AY344" s="19" t="s">
        <v>152</v>
      </c>
      <c r="BE344" s="165">
        <f t="shared" si="34"/>
        <v>0</v>
      </c>
      <c r="BF344" s="165">
        <f t="shared" si="35"/>
        <v>0</v>
      </c>
      <c r="BG344" s="165">
        <f t="shared" si="36"/>
        <v>0</v>
      </c>
      <c r="BH344" s="165">
        <f t="shared" si="37"/>
        <v>0</v>
      </c>
      <c r="BI344" s="165">
        <f t="shared" si="38"/>
        <v>0</v>
      </c>
      <c r="BJ344" s="19" t="s">
        <v>80</v>
      </c>
      <c r="BK344" s="165">
        <f t="shared" si="39"/>
        <v>0</v>
      </c>
      <c r="BL344" s="19" t="s">
        <v>425</v>
      </c>
      <c r="BM344" s="164" t="s">
        <v>1756</v>
      </c>
    </row>
    <row r="345" spans="1:65" s="2" customFormat="1" ht="16.5" customHeight="1">
      <c r="A345" s="34"/>
      <c r="B345" s="151"/>
      <c r="C345" s="166" t="s">
        <v>701</v>
      </c>
      <c r="D345" s="166" t="s">
        <v>169</v>
      </c>
      <c r="E345" s="167" t="s">
        <v>1757</v>
      </c>
      <c r="F345" s="168" t="s">
        <v>1758</v>
      </c>
      <c r="G345" s="169" t="s">
        <v>188</v>
      </c>
      <c r="H345" s="170">
        <v>1</v>
      </c>
      <c r="I345" s="171"/>
      <c r="J345" s="172">
        <f t="shared" si="30"/>
        <v>0</v>
      </c>
      <c r="K345" s="173"/>
      <c r="L345" s="174"/>
      <c r="M345" s="175" t="s">
        <v>1</v>
      </c>
      <c r="N345" s="176" t="s">
        <v>37</v>
      </c>
      <c r="O345" s="60"/>
      <c r="P345" s="162">
        <f t="shared" si="31"/>
        <v>0</v>
      </c>
      <c r="Q345" s="162">
        <v>0</v>
      </c>
      <c r="R345" s="162">
        <f t="shared" si="32"/>
        <v>0</v>
      </c>
      <c r="S345" s="162">
        <v>0</v>
      </c>
      <c r="T345" s="163">
        <f t="shared" si="33"/>
        <v>0</v>
      </c>
      <c r="U345" s="34"/>
      <c r="V345" s="34"/>
      <c r="W345" s="34"/>
      <c r="X345" s="34"/>
      <c r="Y345" s="34"/>
      <c r="Z345" s="34"/>
      <c r="AA345" s="34"/>
      <c r="AB345" s="34"/>
      <c r="AC345" s="34"/>
      <c r="AD345" s="34"/>
      <c r="AE345" s="34"/>
      <c r="AR345" s="164" t="s">
        <v>425</v>
      </c>
      <c r="AT345" s="164" t="s">
        <v>169</v>
      </c>
      <c r="AU345" s="164" t="s">
        <v>159</v>
      </c>
      <c r="AY345" s="19" t="s">
        <v>152</v>
      </c>
      <c r="BE345" s="165">
        <f t="shared" si="34"/>
        <v>0</v>
      </c>
      <c r="BF345" s="165">
        <f t="shared" si="35"/>
        <v>0</v>
      </c>
      <c r="BG345" s="165">
        <f t="shared" si="36"/>
        <v>0</v>
      </c>
      <c r="BH345" s="165">
        <f t="shared" si="37"/>
        <v>0</v>
      </c>
      <c r="BI345" s="165">
        <f t="shared" si="38"/>
        <v>0</v>
      </c>
      <c r="BJ345" s="19" t="s">
        <v>80</v>
      </c>
      <c r="BK345" s="165">
        <f t="shared" si="39"/>
        <v>0</v>
      </c>
      <c r="BL345" s="19" t="s">
        <v>425</v>
      </c>
      <c r="BM345" s="164" t="s">
        <v>1759</v>
      </c>
    </row>
    <row r="346" spans="1:65" s="2" customFormat="1" ht="37.9" customHeight="1">
      <c r="A346" s="34"/>
      <c r="B346" s="151"/>
      <c r="C346" s="152" t="s">
        <v>304</v>
      </c>
      <c r="D346" s="152" t="s">
        <v>155</v>
      </c>
      <c r="E346" s="153" t="s">
        <v>1760</v>
      </c>
      <c r="F346" s="154" t="s">
        <v>1761</v>
      </c>
      <c r="G346" s="155" t="s">
        <v>188</v>
      </c>
      <c r="H346" s="156">
        <v>1</v>
      </c>
      <c r="I346" s="157"/>
      <c r="J346" s="158">
        <f t="shared" si="30"/>
        <v>0</v>
      </c>
      <c r="K346" s="159"/>
      <c r="L346" s="35"/>
      <c r="M346" s="160" t="s">
        <v>1</v>
      </c>
      <c r="N346" s="161" t="s">
        <v>37</v>
      </c>
      <c r="O346" s="60"/>
      <c r="P346" s="162">
        <f t="shared" si="31"/>
        <v>0</v>
      </c>
      <c r="Q346" s="162">
        <v>0</v>
      </c>
      <c r="R346" s="162">
        <f t="shared" si="32"/>
        <v>0</v>
      </c>
      <c r="S346" s="162">
        <v>0</v>
      </c>
      <c r="T346" s="163">
        <f t="shared" si="33"/>
        <v>0</v>
      </c>
      <c r="U346" s="34"/>
      <c r="V346" s="34"/>
      <c r="W346" s="34"/>
      <c r="X346" s="34"/>
      <c r="Y346" s="34"/>
      <c r="Z346" s="34"/>
      <c r="AA346" s="34"/>
      <c r="AB346" s="34"/>
      <c r="AC346" s="34"/>
      <c r="AD346" s="34"/>
      <c r="AE346" s="34"/>
      <c r="AR346" s="164" t="s">
        <v>425</v>
      </c>
      <c r="AT346" s="164" t="s">
        <v>155</v>
      </c>
      <c r="AU346" s="164" t="s">
        <v>159</v>
      </c>
      <c r="AY346" s="19" t="s">
        <v>152</v>
      </c>
      <c r="BE346" s="165">
        <f t="shared" si="34"/>
        <v>0</v>
      </c>
      <c r="BF346" s="165">
        <f t="shared" si="35"/>
        <v>0</v>
      </c>
      <c r="BG346" s="165">
        <f t="shared" si="36"/>
        <v>0</v>
      </c>
      <c r="BH346" s="165">
        <f t="shared" si="37"/>
        <v>0</v>
      </c>
      <c r="BI346" s="165">
        <f t="shared" si="38"/>
        <v>0</v>
      </c>
      <c r="BJ346" s="19" t="s">
        <v>80</v>
      </c>
      <c r="BK346" s="165">
        <f t="shared" si="39"/>
        <v>0</v>
      </c>
      <c r="BL346" s="19" t="s">
        <v>425</v>
      </c>
      <c r="BM346" s="164" t="s">
        <v>1762</v>
      </c>
    </row>
    <row r="347" spans="1:65" s="2" customFormat="1" ht="16.5" customHeight="1">
      <c r="A347" s="34"/>
      <c r="B347" s="151"/>
      <c r="C347" s="166" t="s">
        <v>709</v>
      </c>
      <c r="D347" s="166" t="s">
        <v>169</v>
      </c>
      <c r="E347" s="167" t="s">
        <v>1763</v>
      </c>
      <c r="F347" s="168" t="s">
        <v>1764</v>
      </c>
      <c r="G347" s="169" t="s">
        <v>188</v>
      </c>
      <c r="H347" s="170">
        <v>1</v>
      </c>
      <c r="I347" s="171"/>
      <c r="J347" s="172">
        <f t="shared" si="30"/>
        <v>0</v>
      </c>
      <c r="K347" s="173"/>
      <c r="L347" s="174"/>
      <c r="M347" s="175" t="s">
        <v>1</v>
      </c>
      <c r="N347" s="176" t="s">
        <v>37</v>
      </c>
      <c r="O347" s="60"/>
      <c r="P347" s="162">
        <f t="shared" si="31"/>
        <v>0</v>
      </c>
      <c r="Q347" s="162">
        <v>0</v>
      </c>
      <c r="R347" s="162">
        <f t="shared" si="32"/>
        <v>0</v>
      </c>
      <c r="S347" s="162">
        <v>0</v>
      </c>
      <c r="T347" s="163">
        <f t="shared" si="33"/>
        <v>0</v>
      </c>
      <c r="U347" s="34"/>
      <c r="V347" s="34"/>
      <c r="W347" s="34"/>
      <c r="X347" s="34"/>
      <c r="Y347" s="34"/>
      <c r="Z347" s="34"/>
      <c r="AA347" s="34"/>
      <c r="AB347" s="34"/>
      <c r="AC347" s="34"/>
      <c r="AD347" s="34"/>
      <c r="AE347" s="34"/>
      <c r="AR347" s="164" t="s">
        <v>425</v>
      </c>
      <c r="AT347" s="164" t="s">
        <v>169</v>
      </c>
      <c r="AU347" s="164" t="s">
        <v>159</v>
      </c>
      <c r="AY347" s="19" t="s">
        <v>152</v>
      </c>
      <c r="BE347" s="165">
        <f t="shared" si="34"/>
        <v>0</v>
      </c>
      <c r="BF347" s="165">
        <f t="shared" si="35"/>
        <v>0</v>
      </c>
      <c r="BG347" s="165">
        <f t="shared" si="36"/>
        <v>0</v>
      </c>
      <c r="BH347" s="165">
        <f t="shared" si="37"/>
        <v>0</v>
      </c>
      <c r="BI347" s="165">
        <f t="shared" si="38"/>
        <v>0</v>
      </c>
      <c r="BJ347" s="19" t="s">
        <v>80</v>
      </c>
      <c r="BK347" s="165">
        <f t="shared" si="39"/>
        <v>0</v>
      </c>
      <c r="BL347" s="19" t="s">
        <v>425</v>
      </c>
      <c r="BM347" s="164" t="s">
        <v>1765</v>
      </c>
    </row>
    <row r="348" spans="1:65" s="2" customFormat="1" ht="24.2" customHeight="1">
      <c r="A348" s="34"/>
      <c r="B348" s="151"/>
      <c r="C348" s="152" t="s">
        <v>588</v>
      </c>
      <c r="D348" s="152" t="s">
        <v>155</v>
      </c>
      <c r="E348" s="153" t="s">
        <v>1766</v>
      </c>
      <c r="F348" s="154" t="s">
        <v>1767</v>
      </c>
      <c r="G348" s="155" t="s">
        <v>188</v>
      </c>
      <c r="H348" s="156">
        <v>2</v>
      </c>
      <c r="I348" s="157"/>
      <c r="J348" s="158">
        <f t="shared" si="30"/>
        <v>0</v>
      </c>
      <c r="K348" s="159"/>
      <c r="L348" s="35"/>
      <c r="M348" s="160" t="s">
        <v>1</v>
      </c>
      <c r="N348" s="161" t="s">
        <v>37</v>
      </c>
      <c r="O348" s="60"/>
      <c r="P348" s="162">
        <f t="shared" si="31"/>
        <v>0</v>
      </c>
      <c r="Q348" s="162">
        <v>0</v>
      </c>
      <c r="R348" s="162">
        <f t="shared" si="32"/>
        <v>0</v>
      </c>
      <c r="S348" s="162">
        <v>0</v>
      </c>
      <c r="T348" s="163">
        <f t="shared" si="33"/>
        <v>0</v>
      </c>
      <c r="U348" s="34"/>
      <c r="V348" s="34"/>
      <c r="W348" s="34"/>
      <c r="X348" s="34"/>
      <c r="Y348" s="34"/>
      <c r="Z348" s="34"/>
      <c r="AA348" s="34"/>
      <c r="AB348" s="34"/>
      <c r="AC348" s="34"/>
      <c r="AD348" s="34"/>
      <c r="AE348" s="34"/>
      <c r="AR348" s="164" t="s">
        <v>425</v>
      </c>
      <c r="AT348" s="164" t="s">
        <v>155</v>
      </c>
      <c r="AU348" s="164" t="s">
        <v>159</v>
      </c>
      <c r="AY348" s="19" t="s">
        <v>152</v>
      </c>
      <c r="BE348" s="165">
        <f t="shared" si="34"/>
        <v>0</v>
      </c>
      <c r="BF348" s="165">
        <f t="shared" si="35"/>
        <v>0</v>
      </c>
      <c r="BG348" s="165">
        <f t="shared" si="36"/>
        <v>0</v>
      </c>
      <c r="BH348" s="165">
        <f t="shared" si="37"/>
        <v>0</v>
      </c>
      <c r="BI348" s="165">
        <f t="shared" si="38"/>
        <v>0</v>
      </c>
      <c r="BJ348" s="19" t="s">
        <v>80</v>
      </c>
      <c r="BK348" s="165">
        <f t="shared" si="39"/>
        <v>0</v>
      </c>
      <c r="BL348" s="19" t="s">
        <v>425</v>
      </c>
      <c r="BM348" s="164" t="s">
        <v>1768</v>
      </c>
    </row>
    <row r="349" spans="1:65" s="17" customFormat="1" ht="20.85" customHeight="1">
      <c r="B349" s="219"/>
      <c r="D349" s="220" t="s">
        <v>71</v>
      </c>
      <c r="E349" s="220" t="s">
        <v>1769</v>
      </c>
      <c r="F349" s="220" t="s">
        <v>1770</v>
      </c>
      <c r="I349" s="221"/>
      <c r="J349" s="222">
        <f>BK349</f>
        <v>0</v>
      </c>
      <c r="L349" s="219"/>
      <c r="M349" s="223"/>
      <c r="N349" s="224"/>
      <c r="O349" s="224"/>
      <c r="P349" s="225">
        <f>SUM(P350:P373)</f>
        <v>0</v>
      </c>
      <c r="Q349" s="224"/>
      <c r="R349" s="225">
        <f>SUM(R350:R373)</f>
        <v>0</v>
      </c>
      <c r="S349" s="224"/>
      <c r="T349" s="226">
        <f>SUM(T350:T373)</f>
        <v>0</v>
      </c>
      <c r="AR349" s="220" t="s">
        <v>80</v>
      </c>
      <c r="AT349" s="227" t="s">
        <v>71</v>
      </c>
      <c r="AU349" s="227" t="s">
        <v>162</v>
      </c>
      <c r="AY349" s="220" t="s">
        <v>152</v>
      </c>
      <c r="BK349" s="228">
        <f>SUM(BK350:BK373)</f>
        <v>0</v>
      </c>
    </row>
    <row r="350" spans="1:65" s="2" customFormat="1" ht="16.5" customHeight="1">
      <c r="A350" s="34"/>
      <c r="B350" s="151"/>
      <c r="C350" s="152" t="s">
        <v>716</v>
      </c>
      <c r="D350" s="152" t="s">
        <v>155</v>
      </c>
      <c r="E350" s="153" t="s">
        <v>1771</v>
      </c>
      <c r="F350" s="154" t="s">
        <v>1772</v>
      </c>
      <c r="G350" s="155" t="s">
        <v>188</v>
      </c>
      <c r="H350" s="156">
        <v>15</v>
      </c>
      <c r="I350" s="157"/>
      <c r="J350" s="158">
        <f t="shared" ref="J350:J373" si="40">ROUND(I350*H350,2)</f>
        <v>0</v>
      </c>
      <c r="K350" s="159"/>
      <c r="L350" s="35"/>
      <c r="M350" s="160" t="s">
        <v>1</v>
      </c>
      <c r="N350" s="161" t="s">
        <v>37</v>
      </c>
      <c r="O350" s="60"/>
      <c r="P350" s="162">
        <f t="shared" ref="P350:P373" si="41">O350*H350</f>
        <v>0</v>
      </c>
      <c r="Q350" s="162">
        <v>0</v>
      </c>
      <c r="R350" s="162">
        <f t="shared" ref="R350:R373" si="42">Q350*H350</f>
        <v>0</v>
      </c>
      <c r="S350" s="162">
        <v>0</v>
      </c>
      <c r="T350" s="163">
        <f t="shared" ref="T350:T373" si="43">S350*H350</f>
        <v>0</v>
      </c>
      <c r="U350" s="34"/>
      <c r="V350" s="34"/>
      <c r="W350" s="34"/>
      <c r="X350" s="34"/>
      <c r="Y350" s="34"/>
      <c r="Z350" s="34"/>
      <c r="AA350" s="34"/>
      <c r="AB350" s="34"/>
      <c r="AC350" s="34"/>
      <c r="AD350" s="34"/>
      <c r="AE350" s="34"/>
      <c r="AR350" s="164" t="s">
        <v>159</v>
      </c>
      <c r="AT350" s="164" t="s">
        <v>155</v>
      </c>
      <c r="AU350" s="164" t="s">
        <v>159</v>
      </c>
      <c r="AY350" s="19" t="s">
        <v>152</v>
      </c>
      <c r="BE350" s="165">
        <f t="shared" ref="BE350:BE373" si="44">IF(N350="základní",J350,0)</f>
        <v>0</v>
      </c>
      <c r="BF350" s="165">
        <f t="shared" ref="BF350:BF373" si="45">IF(N350="snížená",J350,0)</f>
        <v>0</v>
      </c>
      <c r="BG350" s="165">
        <f t="shared" ref="BG350:BG373" si="46">IF(N350="zákl. přenesená",J350,0)</f>
        <v>0</v>
      </c>
      <c r="BH350" s="165">
        <f t="shared" ref="BH350:BH373" si="47">IF(N350="sníž. přenesená",J350,0)</f>
        <v>0</v>
      </c>
      <c r="BI350" s="165">
        <f t="shared" ref="BI350:BI373" si="48">IF(N350="nulová",J350,0)</f>
        <v>0</v>
      </c>
      <c r="BJ350" s="19" t="s">
        <v>80</v>
      </c>
      <c r="BK350" s="165">
        <f t="shared" ref="BK350:BK373" si="49">ROUND(I350*H350,2)</f>
        <v>0</v>
      </c>
      <c r="BL350" s="19" t="s">
        <v>159</v>
      </c>
      <c r="BM350" s="164" t="s">
        <v>1773</v>
      </c>
    </row>
    <row r="351" spans="1:65" s="2" customFormat="1" ht="16.5" customHeight="1">
      <c r="A351" s="34"/>
      <c r="B351" s="151"/>
      <c r="C351" s="166" t="s">
        <v>591</v>
      </c>
      <c r="D351" s="166" t="s">
        <v>169</v>
      </c>
      <c r="E351" s="167" t="s">
        <v>1774</v>
      </c>
      <c r="F351" s="168" t="s">
        <v>1775</v>
      </c>
      <c r="G351" s="169" t="s">
        <v>188</v>
      </c>
      <c r="H351" s="170">
        <v>13</v>
      </c>
      <c r="I351" s="171"/>
      <c r="J351" s="172">
        <f t="shared" si="40"/>
        <v>0</v>
      </c>
      <c r="K351" s="173"/>
      <c r="L351" s="174"/>
      <c r="M351" s="175" t="s">
        <v>1</v>
      </c>
      <c r="N351" s="176" t="s">
        <v>37</v>
      </c>
      <c r="O351" s="60"/>
      <c r="P351" s="162">
        <f t="shared" si="41"/>
        <v>0</v>
      </c>
      <c r="Q351" s="162">
        <v>0</v>
      </c>
      <c r="R351" s="162">
        <f t="shared" si="42"/>
        <v>0</v>
      </c>
      <c r="S351" s="162">
        <v>0</v>
      </c>
      <c r="T351" s="163">
        <f t="shared" si="43"/>
        <v>0</v>
      </c>
      <c r="U351" s="34"/>
      <c r="V351" s="34"/>
      <c r="W351" s="34"/>
      <c r="X351" s="34"/>
      <c r="Y351" s="34"/>
      <c r="Z351" s="34"/>
      <c r="AA351" s="34"/>
      <c r="AB351" s="34"/>
      <c r="AC351" s="34"/>
      <c r="AD351" s="34"/>
      <c r="AE351" s="34"/>
      <c r="AR351" s="164" t="s">
        <v>168</v>
      </c>
      <c r="AT351" s="164" t="s">
        <v>169</v>
      </c>
      <c r="AU351" s="164" t="s">
        <v>159</v>
      </c>
      <c r="AY351" s="19" t="s">
        <v>152</v>
      </c>
      <c r="BE351" s="165">
        <f t="shared" si="44"/>
        <v>0</v>
      </c>
      <c r="BF351" s="165">
        <f t="shared" si="45"/>
        <v>0</v>
      </c>
      <c r="BG351" s="165">
        <f t="shared" si="46"/>
        <v>0</v>
      </c>
      <c r="BH351" s="165">
        <f t="shared" si="47"/>
        <v>0</v>
      </c>
      <c r="BI351" s="165">
        <f t="shared" si="48"/>
        <v>0</v>
      </c>
      <c r="BJ351" s="19" t="s">
        <v>80</v>
      </c>
      <c r="BK351" s="165">
        <f t="shared" si="49"/>
        <v>0</v>
      </c>
      <c r="BL351" s="19" t="s">
        <v>159</v>
      </c>
      <c r="BM351" s="164" t="s">
        <v>1776</v>
      </c>
    </row>
    <row r="352" spans="1:65" s="2" customFormat="1" ht="16.5" customHeight="1">
      <c r="A352" s="34"/>
      <c r="B352" s="151"/>
      <c r="C352" s="166" t="s">
        <v>723</v>
      </c>
      <c r="D352" s="166" t="s">
        <v>169</v>
      </c>
      <c r="E352" s="167" t="s">
        <v>1777</v>
      </c>
      <c r="F352" s="168" t="s">
        <v>1778</v>
      </c>
      <c r="G352" s="169" t="s">
        <v>188</v>
      </c>
      <c r="H352" s="170">
        <v>13</v>
      </c>
      <c r="I352" s="171"/>
      <c r="J352" s="172">
        <f t="shared" si="40"/>
        <v>0</v>
      </c>
      <c r="K352" s="173"/>
      <c r="L352" s="174"/>
      <c r="M352" s="175" t="s">
        <v>1</v>
      </c>
      <c r="N352" s="176" t="s">
        <v>37</v>
      </c>
      <c r="O352" s="60"/>
      <c r="P352" s="162">
        <f t="shared" si="41"/>
        <v>0</v>
      </c>
      <c r="Q352" s="162">
        <v>0</v>
      </c>
      <c r="R352" s="162">
        <f t="shared" si="42"/>
        <v>0</v>
      </c>
      <c r="S352" s="162">
        <v>0</v>
      </c>
      <c r="T352" s="163">
        <f t="shared" si="43"/>
        <v>0</v>
      </c>
      <c r="U352" s="34"/>
      <c r="V352" s="34"/>
      <c r="W352" s="34"/>
      <c r="X352" s="34"/>
      <c r="Y352" s="34"/>
      <c r="Z352" s="34"/>
      <c r="AA352" s="34"/>
      <c r="AB352" s="34"/>
      <c r="AC352" s="34"/>
      <c r="AD352" s="34"/>
      <c r="AE352" s="34"/>
      <c r="AR352" s="164" t="s">
        <v>168</v>
      </c>
      <c r="AT352" s="164" t="s">
        <v>169</v>
      </c>
      <c r="AU352" s="164" t="s">
        <v>159</v>
      </c>
      <c r="AY352" s="19" t="s">
        <v>152</v>
      </c>
      <c r="BE352" s="165">
        <f t="shared" si="44"/>
        <v>0</v>
      </c>
      <c r="BF352" s="165">
        <f t="shared" si="45"/>
        <v>0</v>
      </c>
      <c r="BG352" s="165">
        <f t="shared" si="46"/>
        <v>0</v>
      </c>
      <c r="BH352" s="165">
        <f t="shared" si="47"/>
        <v>0</v>
      </c>
      <c r="BI352" s="165">
        <f t="shared" si="48"/>
        <v>0</v>
      </c>
      <c r="BJ352" s="19" t="s">
        <v>80</v>
      </c>
      <c r="BK352" s="165">
        <f t="shared" si="49"/>
        <v>0</v>
      </c>
      <c r="BL352" s="19" t="s">
        <v>159</v>
      </c>
      <c r="BM352" s="164" t="s">
        <v>1779</v>
      </c>
    </row>
    <row r="353" spans="1:65" s="2" customFormat="1" ht="16.5" customHeight="1">
      <c r="A353" s="34"/>
      <c r="B353" s="151"/>
      <c r="C353" s="166" t="s">
        <v>594</v>
      </c>
      <c r="D353" s="166" t="s">
        <v>169</v>
      </c>
      <c r="E353" s="167" t="s">
        <v>1780</v>
      </c>
      <c r="F353" s="168" t="s">
        <v>1781</v>
      </c>
      <c r="G353" s="169" t="s">
        <v>188</v>
      </c>
      <c r="H353" s="170">
        <v>13</v>
      </c>
      <c r="I353" s="171"/>
      <c r="J353" s="172">
        <f t="shared" si="40"/>
        <v>0</v>
      </c>
      <c r="K353" s="173"/>
      <c r="L353" s="174"/>
      <c r="M353" s="175" t="s">
        <v>1</v>
      </c>
      <c r="N353" s="176" t="s">
        <v>37</v>
      </c>
      <c r="O353" s="60"/>
      <c r="P353" s="162">
        <f t="shared" si="41"/>
        <v>0</v>
      </c>
      <c r="Q353" s="162">
        <v>0</v>
      </c>
      <c r="R353" s="162">
        <f t="shared" si="42"/>
        <v>0</v>
      </c>
      <c r="S353" s="162">
        <v>0</v>
      </c>
      <c r="T353" s="163">
        <f t="shared" si="43"/>
        <v>0</v>
      </c>
      <c r="U353" s="34"/>
      <c r="V353" s="34"/>
      <c r="W353" s="34"/>
      <c r="X353" s="34"/>
      <c r="Y353" s="34"/>
      <c r="Z353" s="34"/>
      <c r="AA353" s="34"/>
      <c r="AB353" s="34"/>
      <c r="AC353" s="34"/>
      <c r="AD353" s="34"/>
      <c r="AE353" s="34"/>
      <c r="AR353" s="164" t="s">
        <v>168</v>
      </c>
      <c r="AT353" s="164" t="s">
        <v>169</v>
      </c>
      <c r="AU353" s="164" t="s">
        <v>159</v>
      </c>
      <c r="AY353" s="19" t="s">
        <v>152</v>
      </c>
      <c r="BE353" s="165">
        <f t="shared" si="44"/>
        <v>0</v>
      </c>
      <c r="BF353" s="165">
        <f t="shared" si="45"/>
        <v>0</v>
      </c>
      <c r="BG353" s="165">
        <f t="shared" si="46"/>
        <v>0</v>
      </c>
      <c r="BH353" s="165">
        <f t="shared" si="47"/>
        <v>0</v>
      </c>
      <c r="BI353" s="165">
        <f t="shared" si="48"/>
        <v>0</v>
      </c>
      <c r="BJ353" s="19" t="s">
        <v>80</v>
      </c>
      <c r="BK353" s="165">
        <f t="shared" si="49"/>
        <v>0</v>
      </c>
      <c r="BL353" s="19" t="s">
        <v>159</v>
      </c>
      <c r="BM353" s="164" t="s">
        <v>1782</v>
      </c>
    </row>
    <row r="354" spans="1:65" s="2" customFormat="1" ht="16.5" customHeight="1">
      <c r="A354" s="34"/>
      <c r="B354" s="151"/>
      <c r="C354" s="166" t="s">
        <v>740</v>
      </c>
      <c r="D354" s="166" t="s">
        <v>169</v>
      </c>
      <c r="E354" s="167" t="s">
        <v>1783</v>
      </c>
      <c r="F354" s="168" t="s">
        <v>1784</v>
      </c>
      <c r="G354" s="169" t="s">
        <v>188</v>
      </c>
      <c r="H354" s="170">
        <v>13</v>
      </c>
      <c r="I354" s="171"/>
      <c r="J354" s="172">
        <f t="shared" si="40"/>
        <v>0</v>
      </c>
      <c r="K354" s="173"/>
      <c r="L354" s="174"/>
      <c r="M354" s="175" t="s">
        <v>1</v>
      </c>
      <c r="N354" s="176" t="s">
        <v>37</v>
      </c>
      <c r="O354" s="60"/>
      <c r="P354" s="162">
        <f t="shared" si="41"/>
        <v>0</v>
      </c>
      <c r="Q354" s="162">
        <v>0</v>
      </c>
      <c r="R354" s="162">
        <f t="shared" si="42"/>
        <v>0</v>
      </c>
      <c r="S354" s="162">
        <v>0</v>
      </c>
      <c r="T354" s="163">
        <f t="shared" si="43"/>
        <v>0</v>
      </c>
      <c r="U354" s="34"/>
      <c r="V354" s="34"/>
      <c r="W354" s="34"/>
      <c r="X354" s="34"/>
      <c r="Y354" s="34"/>
      <c r="Z354" s="34"/>
      <c r="AA354" s="34"/>
      <c r="AB354" s="34"/>
      <c r="AC354" s="34"/>
      <c r="AD354" s="34"/>
      <c r="AE354" s="34"/>
      <c r="AR354" s="164" t="s">
        <v>168</v>
      </c>
      <c r="AT354" s="164" t="s">
        <v>169</v>
      </c>
      <c r="AU354" s="164" t="s">
        <v>159</v>
      </c>
      <c r="AY354" s="19" t="s">
        <v>152</v>
      </c>
      <c r="BE354" s="165">
        <f t="shared" si="44"/>
        <v>0</v>
      </c>
      <c r="BF354" s="165">
        <f t="shared" si="45"/>
        <v>0</v>
      </c>
      <c r="BG354" s="165">
        <f t="shared" si="46"/>
        <v>0</v>
      </c>
      <c r="BH354" s="165">
        <f t="shared" si="47"/>
        <v>0</v>
      </c>
      <c r="BI354" s="165">
        <f t="shared" si="48"/>
        <v>0</v>
      </c>
      <c r="BJ354" s="19" t="s">
        <v>80</v>
      </c>
      <c r="BK354" s="165">
        <f t="shared" si="49"/>
        <v>0</v>
      </c>
      <c r="BL354" s="19" t="s">
        <v>159</v>
      </c>
      <c r="BM354" s="164" t="s">
        <v>1785</v>
      </c>
    </row>
    <row r="355" spans="1:65" s="2" customFormat="1" ht="16.5" customHeight="1">
      <c r="A355" s="34"/>
      <c r="B355" s="151"/>
      <c r="C355" s="166" t="s">
        <v>319</v>
      </c>
      <c r="D355" s="166" t="s">
        <v>169</v>
      </c>
      <c r="E355" s="167" t="s">
        <v>1786</v>
      </c>
      <c r="F355" s="168" t="s">
        <v>1787</v>
      </c>
      <c r="G355" s="169" t="s">
        <v>188</v>
      </c>
      <c r="H355" s="170">
        <v>13</v>
      </c>
      <c r="I355" s="171"/>
      <c r="J355" s="172">
        <f t="shared" si="40"/>
        <v>0</v>
      </c>
      <c r="K355" s="173"/>
      <c r="L355" s="174"/>
      <c r="M355" s="175" t="s">
        <v>1</v>
      </c>
      <c r="N355" s="176" t="s">
        <v>37</v>
      </c>
      <c r="O355" s="60"/>
      <c r="P355" s="162">
        <f t="shared" si="41"/>
        <v>0</v>
      </c>
      <c r="Q355" s="162">
        <v>0</v>
      </c>
      <c r="R355" s="162">
        <f t="shared" si="42"/>
        <v>0</v>
      </c>
      <c r="S355" s="162">
        <v>0</v>
      </c>
      <c r="T355" s="163">
        <f t="shared" si="43"/>
        <v>0</v>
      </c>
      <c r="U355" s="34"/>
      <c r="V355" s="34"/>
      <c r="W355" s="34"/>
      <c r="X355" s="34"/>
      <c r="Y355" s="34"/>
      <c r="Z355" s="34"/>
      <c r="AA355" s="34"/>
      <c r="AB355" s="34"/>
      <c r="AC355" s="34"/>
      <c r="AD355" s="34"/>
      <c r="AE355" s="34"/>
      <c r="AR355" s="164" t="s">
        <v>168</v>
      </c>
      <c r="AT355" s="164" t="s">
        <v>169</v>
      </c>
      <c r="AU355" s="164" t="s">
        <v>159</v>
      </c>
      <c r="AY355" s="19" t="s">
        <v>152</v>
      </c>
      <c r="BE355" s="165">
        <f t="shared" si="44"/>
        <v>0</v>
      </c>
      <c r="BF355" s="165">
        <f t="shared" si="45"/>
        <v>0</v>
      </c>
      <c r="BG355" s="165">
        <f t="shared" si="46"/>
        <v>0</v>
      </c>
      <c r="BH355" s="165">
        <f t="shared" si="47"/>
        <v>0</v>
      </c>
      <c r="BI355" s="165">
        <f t="shared" si="48"/>
        <v>0</v>
      </c>
      <c r="BJ355" s="19" t="s">
        <v>80</v>
      </c>
      <c r="BK355" s="165">
        <f t="shared" si="49"/>
        <v>0</v>
      </c>
      <c r="BL355" s="19" t="s">
        <v>159</v>
      </c>
      <c r="BM355" s="164" t="s">
        <v>1788</v>
      </c>
    </row>
    <row r="356" spans="1:65" s="2" customFormat="1" ht="16.5" customHeight="1">
      <c r="A356" s="34"/>
      <c r="B356" s="151"/>
      <c r="C356" s="166" t="s">
        <v>752</v>
      </c>
      <c r="D356" s="166" t="s">
        <v>169</v>
      </c>
      <c r="E356" s="167" t="s">
        <v>1789</v>
      </c>
      <c r="F356" s="168" t="s">
        <v>1790</v>
      </c>
      <c r="G356" s="169" t="s">
        <v>188</v>
      </c>
      <c r="H356" s="170">
        <v>13</v>
      </c>
      <c r="I356" s="171"/>
      <c r="J356" s="172">
        <f t="shared" si="40"/>
        <v>0</v>
      </c>
      <c r="K356" s="173"/>
      <c r="L356" s="174"/>
      <c r="M356" s="175" t="s">
        <v>1</v>
      </c>
      <c r="N356" s="176" t="s">
        <v>37</v>
      </c>
      <c r="O356" s="60"/>
      <c r="P356" s="162">
        <f t="shared" si="41"/>
        <v>0</v>
      </c>
      <c r="Q356" s="162">
        <v>0</v>
      </c>
      <c r="R356" s="162">
        <f t="shared" si="42"/>
        <v>0</v>
      </c>
      <c r="S356" s="162">
        <v>0</v>
      </c>
      <c r="T356" s="163">
        <f t="shared" si="43"/>
        <v>0</v>
      </c>
      <c r="U356" s="34"/>
      <c r="V356" s="34"/>
      <c r="W356" s="34"/>
      <c r="X356" s="34"/>
      <c r="Y356" s="34"/>
      <c r="Z356" s="34"/>
      <c r="AA356" s="34"/>
      <c r="AB356" s="34"/>
      <c r="AC356" s="34"/>
      <c r="AD356" s="34"/>
      <c r="AE356" s="34"/>
      <c r="AR356" s="164" t="s">
        <v>168</v>
      </c>
      <c r="AT356" s="164" t="s">
        <v>169</v>
      </c>
      <c r="AU356" s="164" t="s">
        <v>159</v>
      </c>
      <c r="AY356" s="19" t="s">
        <v>152</v>
      </c>
      <c r="BE356" s="165">
        <f t="shared" si="44"/>
        <v>0</v>
      </c>
      <c r="BF356" s="165">
        <f t="shared" si="45"/>
        <v>0</v>
      </c>
      <c r="BG356" s="165">
        <f t="shared" si="46"/>
        <v>0</v>
      </c>
      <c r="BH356" s="165">
        <f t="shared" si="47"/>
        <v>0</v>
      </c>
      <c r="BI356" s="165">
        <f t="shared" si="48"/>
        <v>0</v>
      </c>
      <c r="BJ356" s="19" t="s">
        <v>80</v>
      </c>
      <c r="BK356" s="165">
        <f t="shared" si="49"/>
        <v>0</v>
      </c>
      <c r="BL356" s="19" t="s">
        <v>159</v>
      </c>
      <c r="BM356" s="164" t="s">
        <v>1791</v>
      </c>
    </row>
    <row r="357" spans="1:65" s="2" customFormat="1" ht="24.2" customHeight="1">
      <c r="A357" s="34"/>
      <c r="B357" s="151"/>
      <c r="C357" s="152" t="s">
        <v>323</v>
      </c>
      <c r="D357" s="152" t="s">
        <v>155</v>
      </c>
      <c r="E357" s="153" t="s">
        <v>1792</v>
      </c>
      <c r="F357" s="154" t="s">
        <v>1793</v>
      </c>
      <c r="G357" s="155" t="s">
        <v>188</v>
      </c>
      <c r="H357" s="156">
        <v>13</v>
      </c>
      <c r="I357" s="157"/>
      <c r="J357" s="158">
        <f t="shared" si="40"/>
        <v>0</v>
      </c>
      <c r="K357" s="159"/>
      <c r="L357" s="35"/>
      <c r="M357" s="160" t="s">
        <v>1</v>
      </c>
      <c r="N357" s="161" t="s">
        <v>37</v>
      </c>
      <c r="O357" s="60"/>
      <c r="P357" s="162">
        <f t="shared" si="41"/>
        <v>0</v>
      </c>
      <c r="Q357" s="162">
        <v>0</v>
      </c>
      <c r="R357" s="162">
        <f t="shared" si="42"/>
        <v>0</v>
      </c>
      <c r="S357" s="162">
        <v>0</v>
      </c>
      <c r="T357" s="163">
        <f t="shared" si="43"/>
        <v>0</v>
      </c>
      <c r="U357" s="34"/>
      <c r="V357" s="34"/>
      <c r="W357" s="34"/>
      <c r="X357" s="34"/>
      <c r="Y357" s="34"/>
      <c r="Z357" s="34"/>
      <c r="AA357" s="34"/>
      <c r="AB357" s="34"/>
      <c r="AC357" s="34"/>
      <c r="AD357" s="34"/>
      <c r="AE357" s="34"/>
      <c r="AR357" s="164" t="s">
        <v>425</v>
      </c>
      <c r="AT357" s="164" t="s">
        <v>155</v>
      </c>
      <c r="AU357" s="164" t="s">
        <v>159</v>
      </c>
      <c r="AY357" s="19" t="s">
        <v>152</v>
      </c>
      <c r="BE357" s="165">
        <f t="shared" si="44"/>
        <v>0</v>
      </c>
      <c r="BF357" s="165">
        <f t="shared" si="45"/>
        <v>0</v>
      </c>
      <c r="BG357" s="165">
        <f t="shared" si="46"/>
        <v>0</v>
      </c>
      <c r="BH357" s="165">
        <f t="shared" si="47"/>
        <v>0</v>
      </c>
      <c r="BI357" s="165">
        <f t="shared" si="48"/>
        <v>0</v>
      </c>
      <c r="BJ357" s="19" t="s">
        <v>80</v>
      </c>
      <c r="BK357" s="165">
        <f t="shared" si="49"/>
        <v>0</v>
      </c>
      <c r="BL357" s="19" t="s">
        <v>425</v>
      </c>
      <c r="BM357" s="164" t="s">
        <v>1794</v>
      </c>
    </row>
    <row r="358" spans="1:65" s="2" customFormat="1" ht="16.5" customHeight="1">
      <c r="A358" s="34"/>
      <c r="B358" s="151"/>
      <c r="C358" s="152" t="s">
        <v>759</v>
      </c>
      <c r="D358" s="152" t="s">
        <v>155</v>
      </c>
      <c r="E358" s="153" t="s">
        <v>1795</v>
      </c>
      <c r="F358" s="154" t="s">
        <v>1796</v>
      </c>
      <c r="G358" s="155" t="s">
        <v>188</v>
      </c>
      <c r="H358" s="156">
        <v>13</v>
      </c>
      <c r="I358" s="157"/>
      <c r="J358" s="158">
        <f t="shared" si="40"/>
        <v>0</v>
      </c>
      <c r="K358" s="159"/>
      <c r="L358" s="35"/>
      <c r="M358" s="160" t="s">
        <v>1</v>
      </c>
      <c r="N358" s="161" t="s">
        <v>37</v>
      </c>
      <c r="O358" s="60"/>
      <c r="P358" s="162">
        <f t="shared" si="41"/>
        <v>0</v>
      </c>
      <c r="Q358" s="162">
        <v>0</v>
      </c>
      <c r="R358" s="162">
        <f t="shared" si="42"/>
        <v>0</v>
      </c>
      <c r="S358" s="162">
        <v>0</v>
      </c>
      <c r="T358" s="163">
        <f t="shared" si="43"/>
        <v>0</v>
      </c>
      <c r="U358" s="34"/>
      <c r="V358" s="34"/>
      <c r="W358" s="34"/>
      <c r="X358" s="34"/>
      <c r="Y358" s="34"/>
      <c r="Z358" s="34"/>
      <c r="AA358" s="34"/>
      <c r="AB358" s="34"/>
      <c r="AC358" s="34"/>
      <c r="AD358" s="34"/>
      <c r="AE358" s="34"/>
      <c r="AR358" s="164" t="s">
        <v>425</v>
      </c>
      <c r="AT358" s="164" t="s">
        <v>155</v>
      </c>
      <c r="AU358" s="164" t="s">
        <v>159</v>
      </c>
      <c r="AY358" s="19" t="s">
        <v>152</v>
      </c>
      <c r="BE358" s="165">
        <f t="shared" si="44"/>
        <v>0</v>
      </c>
      <c r="BF358" s="165">
        <f t="shared" si="45"/>
        <v>0</v>
      </c>
      <c r="BG358" s="165">
        <f t="shared" si="46"/>
        <v>0</v>
      </c>
      <c r="BH358" s="165">
        <f t="shared" si="47"/>
        <v>0</v>
      </c>
      <c r="BI358" s="165">
        <f t="shared" si="48"/>
        <v>0</v>
      </c>
      <c r="BJ358" s="19" t="s">
        <v>80</v>
      </c>
      <c r="BK358" s="165">
        <f t="shared" si="49"/>
        <v>0</v>
      </c>
      <c r="BL358" s="19" t="s">
        <v>425</v>
      </c>
      <c r="BM358" s="164" t="s">
        <v>1797</v>
      </c>
    </row>
    <row r="359" spans="1:65" s="2" customFormat="1" ht="21.75" customHeight="1">
      <c r="A359" s="34"/>
      <c r="B359" s="151"/>
      <c r="C359" s="152" t="s">
        <v>327</v>
      </c>
      <c r="D359" s="152" t="s">
        <v>155</v>
      </c>
      <c r="E359" s="153" t="s">
        <v>1798</v>
      </c>
      <c r="F359" s="154" t="s">
        <v>1799</v>
      </c>
      <c r="G359" s="155" t="s">
        <v>188</v>
      </c>
      <c r="H359" s="156">
        <v>13</v>
      </c>
      <c r="I359" s="157"/>
      <c r="J359" s="158">
        <f t="shared" si="40"/>
        <v>0</v>
      </c>
      <c r="K359" s="159"/>
      <c r="L359" s="35"/>
      <c r="M359" s="160" t="s">
        <v>1</v>
      </c>
      <c r="N359" s="161" t="s">
        <v>37</v>
      </c>
      <c r="O359" s="60"/>
      <c r="P359" s="162">
        <f t="shared" si="41"/>
        <v>0</v>
      </c>
      <c r="Q359" s="162">
        <v>0</v>
      </c>
      <c r="R359" s="162">
        <f t="shared" si="42"/>
        <v>0</v>
      </c>
      <c r="S359" s="162">
        <v>0</v>
      </c>
      <c r="T359" s="163">
        <f t="shared" si="43"/>
        <v>0</v>
      </c>
      <c r="U359" s="34"/>
      <c r="V359" s="34"/>
      <c r="W359" s="34"/>
      <c r="X359" s="34"/>
      <c r="Y359" s="34"/>
      <c r="Z359" s="34"/>
      <c r="AA359" s="34"/>
      <c r="AB359" s="34"/>
      <c r="AC359" s="34"/>
      <c r="AD359" s="34"/>
      <c r="AE359" s="34"/>
      <c r="AR359" s="164" t="s">
        <v>425</v>
      </c>
      <c r="AT359" s="164" t="s">
        <v>155</v>
      </c>
      <c r="AU359" s="164" t="s">
        <v>159</v>
      </c>
      <c r="AY359" s="19" t="s">
        <v>152</v>
      </c>
      <c r="BE359" s="165">
        <f t="shared" si="44"/>
        <v>0</v>
      </c>
      <c r="BF359" s="165">
        <f t="shared" si="45"/>
        <v>0</v>
      </c>
      <c r="BG359" s="165">
        <f t="shared" si="46"/>
        <v>0</v>
      </c>
      <c r="BH359" s="165">
        <f t="shared" si="47"/>
        <v>0</v>
      </c>
      <c r="BI359" s="165">
        <f t="shared" si="48"/>
        <v>0</v>
      </c>
      <c r="BJ359" s="19" t="s">
        <v>80</v>
      </c>
      <c r="BK359" s="165">
        <f t="shared" si="49"/>
        <v>0</v>
      </c>
      <c r="BL359" s="19" t="s">
        <v>425</v>
      </c>
      <c r="BM359" s="164" t="s">
        <v>1800</v>
      </c>
    </row>
    <row r="360" spans="1:65" s="2" customFormat="1" ht="16.5" customHeight="1">
      <c r="A360" s="34"/>
      <c r="B360" s="151"/>
      <c r="C360" s="166" t="s">
        <v>770</v>
      </c>
      <c r="D360" s="166" t="s">
        <v>169</v>
      </c>
      <c r="E360" s="167" t="s">
        <v>1801</v>
      </c>
      <c r="F360" s="168" t="s">
        <v>1802</v>
      </c>
      <c r="G360" s="169" t="s">
        <v>188</v>
      </c>
      <c r="H360" s="170">
        <v>1</v>
      </c>
      <c r="I360" s="171"/>
      <c r="J360" s="172">
        <f t="shared" si="40"/>
        <v>0</v>
      </c>
      <c r="K360" s="173"/>
      <c r="L360" s="174"/>
      <c r="M360" s="175" t="s">
        <v>1</v>
      </c>
      <c r="N360" s="176" t="s">
        <v>37</v>
      </c>
      <c r="O360" s="60"/>
      <c r="P360" s="162">
        <f t="shared" si="41"/>
        <v>0</v>
      </c>
      <c r="Q360" s="162">
        <v>0</v>
      </c>
      <c r="R360" s="162">
        <f t="shared" si="42"/>
        <v>0</v>
      </c>
      <c r="S360" s="162">
        <v>0</v>
      </c>
      <c r="T360" s="163">
        <f t="shared" si="43"/>
        <v>0</v>
      </c>
      <c r="U360" s="34"/>
      <c r="V360" s="34"/>
      <c r="W360" s="34"/>
      <c r="X360" s="34"/>
      <c r="Y360" s="34"/>
      <c r="Z360" s="34"/>
      <c r="AA360" s="34"/>
      <c r="AB360" s="34"/>
      <c r="AC360" s="34"/>
      <c r="AD360" s="34"/>
      <c r="AE360" s="34"/>
      <c r="AR360" s="164" t="s">
        <v>168</v>
      </c>
      <c r="AT360" s="164" t="s">
        <v>169</v>
      </c>
      <c r="AU360" s="164" t="s">
        <v>159</v>
      </c>
      <c r="AY360" s="19" t="s">
        <v>152</v>
      </c>
      <c r="BE360" s="165">
        <f t="shared" si="44"/>
        <v>0</v>
      </c>
      <c r="BF360" s="165">
        <f t="shared" si="45"/>
        <v>0</v>
      </c>
      <c r="BG360" s="165">
        <f t="shared" si="46"/>
        <v>0</v>
      </c>
      <c r="BH360" s="165">
        <f t="shared" si="47"/>
        <v>0</v>
      </c>
      <c r="BI360" s="165">
        <f t="shared" si="48"/>
        <v>0</v>
      </c>
      <c r="BJ360" s="19" t="s">
        <v>80</v>
      </c>
      <c r="BK360" s="165">
        <f t="shared" si="49"/>
        <v>0</v>
      </c>
      <c r="BL360" s="19" t="s">
        <v>159</v>
      </c>
      <c r="BM360" s="164" t="s">
        <v>1803</v>
      </c>
    </row>
    <row r="361" spans="1:65" s="2" customFormat="1" ht="16.5" customHeight="1">
      <c r="A361" s="34"/>
      <c r="B361" s="151"/>
      <c r="C361" s="166" t="s">
        <v>611</v>
      </c>
      <c r="D361" s="166" t="s">
        <v>169</v>
      </c>
      <c r="E361" s="167" t="s">
        <v>1804</v>
      </c>
      <c r="F361" s="168" t="s">
        <v>1805</v>
      </c>
      <c r="G361" s="169" t="s">
        <v>188</v>
      </c>
      <c r="H361" s="170">
        <v>2</v>
      </c>
      <c r="I361" s="171"/>
      <c r="J361" s="172">
        <f t="shared" si="40"/>
        <v>0</v>
      </c>
      <c r="K361" s="173"/>
      <c r="L361" s="174"/>
      <c r="M361" s="175" t="s">
        <v>1</v>
      </c>
      <c r="N361" s="176" t="s">
        <v>37</v>
      </c>
      <c r="O361" s="60"/>
      <c r="P361" s="162">
        <f t="shared" si="41"/>
        <v>0</v>
      </c>
      <c r="Q361" s="162">
        <v>0</v>
      </c>
      <c r="R361" s="162">
        <f t="shared" si="42"/>
        <v>0</v>
      </c>
      <c r="S361" s="162">
        <v>0</v>
      </c>
      <c r="T361" s="163">
        <f t="shared" si="43"/>
        <v>0</v>
      </c>
      <c r="U361" s="34"/>
      <c r="V361" s="34"/>
      <c r="W361" s="34"/>
      <c r="X361" s="34"/>
      <c r="Y361" s="34"/>
      <c r="Z361" s="34"/>
      <c r="AA361" s="34"/>
      <c r="AB361" s="34"/>
      <c r="AC361" s="34"/>
      <c r="AD361" s="34"/>
      <c r="AE361" s="34"/>
      <c r="AR361" s="164" t="s">
        <v>168</v>
      </c>
      <c r="AT361" s="164" t="s">
        <v>169</v>
      </c>
      <c r="AU361" s="164" t="s">
        <v>159</v>
      </c>
      <c r="AY361" s="19" t="s">
        <v>152</v>
      </c>
      <c r="BE361" s="165">
        <f t="shared" si="44"/>
        <v>0</v>
      </c>
      <c r="BF361" s="165">
        <f t="shared" si="45"/>
        <v>0</v>
      </c>
      <c r="BG361" s="165">
        <f t="shared" si="46"/>
        <v>0</v>
      </c>
      <c r="BH361" s="165">
        <f t="shared" si="47"/>
        <v>0</v>
      </c>
      <c r="BI361" s="165">
        <f t="shared" si="48"/>
        <v>0</v>
      </c>
      <c r="BJ361" s="19" t="s">
        <v>80</v>
      </c>
      <c r="BK361" s="165">
        <f t="shared" si="49"/>
        <v>0</v>
      </c>
      <c r="BL361" s="19" t="s">
        <v>159</v>
      </c>
      <c r="BM361" s="164" t="s">
        <v>1806</v>
      </c>
    </row>
    <row r="362" spans="1:65" s="2" customFormat="1" ht="16.5" customHeight="1">
      <c r="A362" s="34"/>
      <c r="B362" s="151"/>
      <c r="C362" s="152" t="s">
        <v>780</v>
      </c>
      <c r="D362" s="152" t="s">
        <v>155</v>
      </c>
      <c r="E362" s="153" t="s">
        <v>1807</v>
      </c>
      <c r="F362" s="154" t="s">
        <v>1808</v>
      </c>
      <c r="G362" s="155" t="s">
        <v>188</v>
      </c>
      <c r="H362" s="156">
        <v>2</v>
      </c>
      <c r="I362" s="157"/>
      <c r="J362" s="158">
        <f t="shared" si="40"/>
        <v>0</v>
      </c>
      <c r="K362" s="159"/>
      <c r="L362" s="35"/>
      <c r="M362" s="160" t="s">
        <v>1</v>
      </c>
      <c r="N362" s="161" t="s">
        <v>37</v>
      </c>
      <c r="O362" s="60"/>
      <c r="P362" s="162">
        <f t="shared" si="41"/>
        <v>0</v>
      </c>
      <c r="Q362" s="162">
        <v>0</v>
      </c>
      <c r="R362" s="162">
        <f t="shared" si="42"/>
        <v>0</v>
      </c>
      <c r="S362" s="162">
        <v>0</v>
      </c>
      <c r="T362" s="163">
        <f t="shared" si="43"/>
        <v>0</v>
      </c>
      <c r="U362" s="34"/>
      <c r="V362" s="34"/>
      <c r="W362" s="34"/>
      <c r="X362" s="34"/>
      <c r="Y362" s="34"/>
      <c r="Z362" s="34"/>
      <c r="AA362" s="34"/>
      <c r="AB362" s="34"/>
      <c r="AC362" s="34"/>
      <c r="AD362" s="34"/>
      <c r="AE362" s="34"/>
      <c r="AR362" s="164" t="s">
        <v>425</v>
      </c>
      <c r="AT362" s="164" t="s">
        <v>155</v>
      </c>
      <c r="AU362" s="164" t="s">
        <v>159</v>
      </c>
      <c r="AY362" s="19" t="s">
        <v>152</v>
      </c>
      <c r="BE362" s="165">
        <f t="shared" si="44"/>
        <v>0</v>
      </c>
      <c r="BF362" s="165">
        <f t="shared" si="45"/>
        <v>0</v>
      </c>
      <c r="BG362" s="165">
        <f t="shared" si="46"/>
        <v>0</v>
      </c>
      <c r="BH362" s="165">
        <f t="shared" si="47"/>
        <v>0</v>
      </c>
      <c r="BI362" s="165">
        <f t="shared" si="48"/>
        <v>0</v>
      </c>
      <c r="BJ362" s="19" t="s">
        <v>80</v>
      </c>
      <c r="BK362" s="165">
        <f t="shared" si="49"/>
        <v>0</v>
      </c>
      <c r="BL362" s="19" t="s">
        <v>425</v>
      </c>
      <c r="BM362" s="164" t="s">
        <v>1809</v>
      </c>
    </row>
    <row r="363" spans="1:65" s="2" customFormat="1" ht="16.5" customHeight="1">
      <c r="A363" s="34"/>
      <c r="B363" s="151"/>
      <c r="C363" s="166" t="s">
        <v>335</v>
      </c>
      <c r="D363" s="166" t="s">
        <v>169</v>
      </c>
      <c r="E363" s="167" t="s">
        <v>1810</v>
      </c>
      <c r="F363" s="168" t="s">
        <v>1811</v>
      </c>
      <c r="G363" s="169" t="s">
        <v>188</v>
      </c>
      <c r="H363" s="170">
        <v>7</v>
      </c>
      <c r="I363" s="171"/>
      <c r="J363" s="172">
        <f t="shared" si="40"/>
        <v>0</v>
      </c>
      <c r="K363" s="173"/>
      <c r="L363" s="174"/>
      <c r="M363" s="175" t="s">
        <v>1</v>
      </c>
      <c r="N363" s="176" t="s">
        <v>37</v>
      </c>
      <c r="O363" s="60"/>
      <c r="P363" s="162">
        <f t="shared" si="41"/>
        <v>0</v>
      </c>
      <c r="Q363" s="162">
        <v>0</v>
      </c>
      <c r="R363" s="162">
        <f t="shared" si="42"/>
        <v>0</v>
      </c>
      <c r="S363" s="162">
        <v>0</v>
      </c>
      <c r="T363" s="163">
        <f t="shared" si="43"/>
        <v>0</v>
      </c>
      <c r="U363" s="34"/>
      <c r="V363" s="34"/>
      <c r="W363" s="34"/>
      <c r="X363" s="34"/>
      <c r="Y363" s="34"/>
      <c r="Z363" s="34"/>
      <c r="AA363" s="34"/>
      <c r="AB363" s="34"/>
      <c r="AC363" s="34"/>
      <c r="AD363" s="34"/>
      <c r="AE363" s="34"/>
      <c r="AR363" s="164" t="s">
        <v>168</v>
      </c>
      <c r="AT363" s="164" t="s">
        <v>169</v>
      </c>
      <c r="AU363" s="164" t="s">
        <v>159</v>
      </c>
      <c r="AY363" s="19" t="s">
        <v>152</v>
      </c>
      <c r="BE363" s="165">
        <f t="shared" si="44"/>
        <v>0</v>
      </c>
      <c r="BF363" s="165">
        <f t="shared" si="45"/>
        <v>0</v>
      </c>
      <c r="BG363" s="165">
        <f t="shared" si="46"/>
        <v>0</v>
      </c>
      <c r="BH363" s="165">
        <f t="shared" si="47"/>
        <v>0</v>
      </c>
      <c r="BI363" s="165">
        <f t="shared" si="48"/>
        <v>0</v>
      </c>
      <c r="BJ363" s="19" t="s">
        <v>80</v>
      </c>
      <c r="BK363" s="165">
        <f t="shared" si="49"/>
        <v>0</v>
      </c>
      <c r="BL363" s="19" t="s">
        <v>159</v>
      </c>
      <c r="BM363" s="164" t="s">
        <v>1812</v>
      </c>
    </row>
    <row r="364" spans="1:65" s="2" customFormat="1" ht="16.5" customHeight="1">
      <c r="A364" s="34"/>
      <c r="B364" s="151"/>
      <c r="C364" s="166" t="s">
        <v>791</v>
      </c>
      <c r="D364" s="166" t="s">
        <v>169</v>
      </c>
      <c r="E364" s="167" t="s">
        <v>1813</v>
      </c>
      <c r="F364" s="168" t="s">
        <v>1814</v>
      </c>
      <c r="G364" s="169" t="s">
        <v>188</v>
      </c>
      <c r="H364" s="170">
        <v>7</v>
      </c>
      <c r="I364" s="171"/>
      <c r="J364" s="172">
        <f t="shared" si="40"/>
        <v>0</v>
      </c>
      <c r="K364" s="173"/>
      <c r="L364" s="174"/>
      <c r="M364" s="175" t="s">
        <v>1</v>
      </c>
      <c r="N364" s="176" t="s">
        <v>37</v>
      </c>
      <c r="O364" s="60"/>
      <c r="P364" s="162">
        <f t="shared" si="41"/>
        <v>0</v>
      </c>
      <c r="Q364" s="162">
        <v>0</v>
      </c>
      <c r="R364" s="162">
        <f t="shared" si="42"/>
        <v>0</v>
      </c>
      <c r="S364" s="162">
        <v>0</v>
      </c>
      <c r="T364" s="163">
        <f t="shared" si="43"/>
        <v>0</v>
      </c>
      <c r="U364" s="34"/>
      <c r="V364" s="34"/>
      <c r="W364" s="34"/>
      <c r="X364" s="34"/>
      <c r="Y364" s="34"/>
      <c r="Z364" s="34"/>
      <c r="AA364" s="34"/>
      <c r="AB364" s="34"/>
      <c r="AC364" s="34"/>
      <c r="AD364" s="34"/>
      <c r="AE364" s="34"/>
      <c r="AR364" s="164" t="s">
        <v>168</v>
      </c>
      <c r="AT364" s="164" t="s">
        <v>169</v>
      </c>
      <c r="AU364" s="164" t="s">
        <v>159</v>
      </c>
      <c r="AY364" s="19" t="s">
        <v>152</v>
      </c>
      <c r="BE364" s="165">
        <f t="shared" si="44"/>
        <v>0</v>
      </c>
      <c r="BF364" s="165">
        <f t="shared" si="45"/>
        <v>0</v>
      </c>
      <c r="BG364" s="165">
        <f t="shared" si="46"/>
        <v>0</v>
      </c>
      <c r="BH364" s="165">
        <f t="shared" si="47"/>
        <v>0</v>
      </c>
      <c r="BI364" s="165">
        <f t="shared" si="48"/>
        <v>0</v>
      </c>
      <c r="BJ364" s="19" t="s">
        <v>80</v>
      </c>
      <c r="BK364" s="165">
        <f t="shared" si="49"/>
        <v>0</v>
      </c>
      <c r="BL364" s="19" t="s">
        <v>159</v>
      </c>
      <c r="BM364" s="164" t="s">
        <v>1815</v>
      </c>
    </row>
    <row r="365" spans="1:65" s="2" customFormat="1" ht="16.5" customHeight="1">
      <c r="A365" s="34"/>
      <c r="B365" s="151"/>
      <c r="C365" s="166" t="s">
        <v>339</v>
      </c>
      <c r="D365" s="166" t="s">
        <v>169</v>
      </c>
      <c r="E365" s="167" t="s">
        <v>1816</v>
      </c>
      <c r="F365" s="168" t="s">
        <v>1817</v>
      </c>
      <c r="G365" s="169" t="s">
        <v>188</v>
      </c>
      <c r="H365" s="170">
        <v>7</v>
      </c>
      <c r="I365" s="171"/>
      <c r="J365" s="172">
        <f t="shared" si="40"/>
        <v>0</v>
      </c>
      <c r="K365" s="173"/>
      <c r="L365" s="174"/>
      <c r="M365" s="175" t="s">
        <v>1</v>
      </c>
      <c r="N365" s="176" t="s">
        <v>37</v>
      </c>
      <c r="O365" s="60"/>
      <c r="P365" s="162">
        <f t="shared" si="41"/>
        <v>0</v>
      </c>
      <c r="Q365" s="162">
        <v>0</v>
      </c>
      <c r="R365" s="162">
        <f t="shared" si="42"/>
        <v>0</v>
      </c>
      <c r="S365" s="162">
        <v>0</v>
      </c>
      <c r="T365" s="163">
        <f t="shared" si="43"/>
        <v>0</v>
      </c>
      <c r="U365" s="34"/>
      <c r="V365" s="34"/>
      <c r="W365" s="34"/>
      <c r="X365" s="34"/>
      <c r="Y365" s="34"/>
      <c r="Z365" s="34"/>
      <c r="AA365" s="34"/>
      <c r="AB365" s="34"/>
      <c r="AC365" s="34"/>
      <c r="AD365" s="34"/>
      <c r="AE365" s="34"/>
      <c r="AR365" s="164" t="s">
        <v>168</v>
      </c>
      <c r="AT365" s="164" t="s">
        <v>169</v>
      </c>
      <c r="AU365" s="164" t="s">
        <v>159</v>
      </c>
      <c r="AY365" s="19" t="s">
        <v>152</v>
      </c>
      <c r="BE365" s="165">
        <f t="shared" si="44"/>
        <v>0</v>
      </c>
      <c r="BF365" s="165">
        <f t="shared" si="45"/>
        <v>0</v>
      </c>
      <c r="BG365" s="165">
        <f t="shared" si="46"/>
        <v>0</v>
      </c>
      <c r="BH365" s="165">
        <f t="shared" si="47"/>
        <v>0</v>
      </c>
      <c r="BI365" s="165">
        <f t="shared" si="48"/>
        <v>0</v>
      </c>
      <c r="BJ365" s="19" t="s">
        <v>80</v>
      </c>
      <c r="BK365" s="165">
        <f t="shared" si="49"/>
        <v>0</v>
      </c>
      <c r="BL365" s="19" t="s">
        <v>159</v>
      </c>
      <c r="BM365" s="164" t="s">
        <v>1818</v>
      </c>
    </row>
    <row r="366" spans="1:65" s="2" customFormat="1" ht="16.5" customHeight="1">
      <c r="A366" s="34"/>
      <c r="B366" s="151"/>
      <c r="C366" s="166" t="s">
        <v>803</v>
      </c>
      <c r="D366" s="166" t="s">
        <v>169</v>
      </c>
      <c r="E366" s="167" t="s">
        <v>1819</v>
      </c>
      <c r="F366" s="168" t="s">
        <v>1820</v>
      </c>
      <c r="G366" s="169" t="s">
        <v>188</v>
      </c>
      <c r="H366" s="170">
        <v>13</v>
      </c>
      <c r="I366" s="171"/>
      <c r="J366" s="172">
        <f t="shared" si="40"/>
        <v>0</v>
      </c>
      <c r="K366" s="173"/>
      <c r="L366" s="174"/>
      <c r="M366" s="175" t="s">
        <v>1</v>
      </c>
      <c r="N366" s="176" t="s">
        <v>37</v>
      </c>
      <c r="O366" s="60"/>
      <c r="P366" s="162">
        <f t="shared" si="41"/>
        <v>0</v>
      </c>
      <c r="Q366" s="162">
        <v>0</v>
      </c>
      <c r="R366" s="162">
        <f t="shared" si="42"/>
        <v>0</v>
      </c>
      <c r="S366" s="162">
        <v>0</v>
      </c>
      <c r="T366" s="163">
        <f t="shared" si="43"/>
        <v>0</v>
      </c>
      <c r="U366" s="34"/>
      <c r="V366" s="34"/>
      <c r="W366" s="34"/>
      <c r="X366" s="34"/>
      <c r="Y366" s="34"/>
      <c r="Z366" s="34"/>
      <c r="AA366" s="34"/>
      <c r="AB366" s="34"/>
      <c r="AC366" s="34"/>
      <c r="AD366" s="34"/>
      <c r="AE366" s="34"/>
      <c r="AR366" s="164" t="s">
        <v>168</v>
      </c>
      <c r="AT366" s="164" t="s">
        <v>169</v>
      </c>
      <c r="AU366" s="164" t="s">
        <v>159</v>
      </c>
      <c r="AY366" s="19" t="s">
        <v>152</v>
      </c>
      <c r="BE366" s="165">
        <f t="shared" si="44"/>
        <v>0</v>
      </c>
      <c r="BF366" s="165">
        <f t="shared" si="45"/>
        <v>0</v>
      </c>
      <c r="BG366" s="165">
        <f t="shared" si="46"/>
        <v>0</v>
      </c>
      <c r="BH366" s="165">
        <f t="shared" si="47"/>
        <v>0</v>
      </c>
      <c r="BI366" s="165">
        <f t="shared" si="48"/>
        <v>0</v>
      </c>
      <c r="BJ366" s="19" t="s">
        <v>80</v>
      </c>
      <c r="BK366" s="165">
        <f t="shared" si="49"/>
        <v>0</v>
      </c>
      <c r="BL366" s="19" t="s">
        <v>159</v>
      </c>
      <c r="BM366" s="164" t="s">
        <v>1821</v>
      </c>
    </row>
    <row r="367" spans="1:65" s="2" customFormat="1" ht="16.5" customHeight="1">
      <c r="A367" s="34"/>
      <c r="B367" s="151"/>
      <c r="C367" s="152" t="s">
        <v>621</v>
      </c>
      <c r="D367" s="152" t="s">
        <v>155</v>
      </c>
      <c r="E367" s="153" t="s">
        <v>1822</v>
      </c>
      <c r="F367" s="154" t="s">
        <v>1823</v>
      </c>
      <c r="G367" s="155" t="s">
        <v>188</v>
      </c>
      <c r="H367" s="156">
        <v>7</v>
      </c>
      <c r="I367" s="157"/>
      <c r="J367" s="158">
        <f t="shared" si="40"/>
        <v>0</v>
      </c>
      <c r="K367" s="159"/>
      <c r="L367" s="35"/>
      <c r="M367" s="160" t="s">
        <v>1</v>
      </c>
      <c r="N367" s="161" t="s">
        <v>37</v>
      </c>
      <c r="O367" s="60"/>
      <c r="P367" s="162">
        <f t="shared" si="41"/>
        <v>0</v>
      </c>
      <c r="Q367" s="162">
        <v>0</v>
      </c>
      <c r="R367" s="162">
        <f t="shared" si="42"/>
        <v>0</v>
      </c>
      <c r="S367" s="162">
        <v>0</v>
      </c>
      <c r="T367" s="163">
        <f t="shared" si="43"/>
        <v>0</v>
      </c>
      <c r="U367" s="34"/>
      <c r="V367" s="34"/>
      <c r="W367" s="34"/>
      <c r="X367" s="34"/>
      <c r="Y367" s="34"/>
      <c r="Z367" s="34"/>
      <c r="AA367" s="34"/>
      <c r="AB367" s="34"/>
      <c r="AC367" s="34"/>
      <c r="AD367" s="34"/>
      <c r="AE367" s="34"/>
      <c r="AR367" s="164" t="s">
        <v>425</v>
      </c>
      <c r="AT367" s="164" t="s">
        <v>155</v>
      </c>
      <c r="AU367" s="164" t="s">
        <v>159</v>
      </c>
      <c r="AY367" s="19" t="s">
        <v>152</v>
      </c>
      <c r="BE367" s="165">
        <f t="shared" si="44"/>
        <v>0</v>
      </c>
      <c r="BF367" s="165">
        <f t="shared" si="45"/>
        <v>0</v>
      </c>
      <c r="BG367" s="165">
        <f t="shared" si="46"/>
        <v>0</v>
      </c>
      <c r="BH367" s="165">
        <f t="shared" si="47"/>
        <v>0</v>
      </c>
      <c r="BI367" s="165">
        <f t="shared" si="48"/>
        <v>0</v>
      </c>
      <c r="BJ367" s="19" t="s">
        <v>80</v>
      </c>
      <c r="BK367" s="165">
        <f t="shared" si="49"/>
        <v>0</v>
      </c>
      <c r="BL367" s="19" t="s">
        <v>425</v>
      </c>
      <c r="BM367" s="164" t="s">
        <v>1824</v>
      </c>
    </row>
    <row r="368" spans="1:65" s="2" customFormat="1" ht="21.75" customHeight="1">
      <c r="A368" s="34"/>
      <c r="B368" s="151"/>
      <c r="C368" s="166" t="s">
        <v>811</v>
      </c>
      <c r="D368" s="166" t="s">
        <v>169</v>
      </c>
      <c r="E368" s="167" t="s">
        <v>1825</v>
      </c>
      <c r="F368" s="168" t="s">
        <v>1826</v>
      </c>
      <c r="G368" s="169" t="s">
        <v>188</v>
      </c>
      <c r="H368" s="170">
        <v>13</v>
      </c>
      <c r="I368" s="171"/>
      <c r="J368" s="172">
        <f t="shared" si="40"/>
        <v>0</v>
      </c>
      <c r="K368" s="173"/>
      <c r="L368" s="174"/>
      <c r="M368" s="175" t="s">
        <v>1</v>
      </c>
      <c r="N368" s="176" t="s">
        <v>37</v>
      </c>
      <c r="O368" s="60"/>
      <c r="P368" s="162">
        <f t="shared" si="41"/>
        <v>0</v>
      </c>
      <c r="Q368" s="162">
        <v>0</v>
      </c>
      <c r="R368" s="162">
        <f t="shared" si="42"/>
        <v>0</v>
      </c>
      <c r="S368" s="162">
        <v>0</v>
      </c>
      <c r="T368" s="163">
        <f t="shared" si="43"/>
        <v>0</v>
      </c>
      <c r="U368" s="34"/>
      <c r="V368" s="34"/>
      <c r="W368" s="34"/>
      <c r="X368" s="34"/>
      <c r="Y368" s="34"/>
      <c r="Z368" s="34"/>
      <c r="AA368" s="34"/>
      <c r="AB368" s="34"/>
      <c r="AC368" s="34"/>
      <c r="AD368" s="34"/>
      <c r="AE368" s="34"/>
      <c r="AR368" s="164" t="s">
        <v>425</v>
      </c>
      <c r="AT368" s="164" t="s">
        <v>169</v>
      </c>
      <c r="AU368" s="164" t="s">
        <v>159</v>
      </c>
      <c r="AY368" s="19" t="s">
        <v>152</v>
      </c>
      <c r="BE368" s="165">
        <f t="shared" si="44"/>
        <v>0</v>
      </c>
      <c r="BF368" s="165">
        <f t="shared" si="45"/>
        <v>0</v>
      </c>
      <c r="BG368" s="165">
        <f t="shared" si="46"/>
        <v>0</v>
      </c>
      <c r="BH368" s="165">
        <f t="shared" si="47"/>
        <v>0</v>
      </c>
      <c r="BI368" s="165">
        <f t="shared" si="48"/>
        <v>0</v>
      </c>
      <c r="BJ368" s="19" t="s">
        <v>80</v>
      </c>
      <c r="BK368" s="165">
        <f t="shared" si="49"/>
        <v>0</v>
      </c>
      <c r="BL368" s="19" t="s">
        <v>425</v>
      </c>
      <c r="BM368" s="164" t="s">
        <v>1827</v>
      </c>
    </row>
    <row r="369" spans="1:65" s="2" customFormat="1" ht="16.5" customHeight="1">
      <c r="A369" s="34"/>
      <c r="B369" s="151"/>
      <c r="C369" s="152" t="s">
        <v>346</v>
      </c>
      <c r="D369" s="152" t="s">
        <v>155</v>
      </c>
      <c r="E369" s="153" t="s">
        <v>1828</v>
      </c>
      <c r="F369" s="154" t="s">
        <v>1829</v>
      </c>
      <c r="G369" s="155" t="s">
        <v>188</v>
      </c>
      <c r="H369" s="156">
        <v>13</v>
      </c>
      <c r="I369" s="157"/>
      <c r="J369" s="158">
        <f t="shared" si="40"/>
        <v>0</v>
      </c>
      <c r="K369" s="159"/>
      <c r="L369" s="35"/>
      <c r="M369" s="160" t="s">
        <v>1</v>
      </c>
      <c r="N369" s="161" t="s">
        <v>37</v>
      </c>
      <c r="O369" s="60"/>
      <c r="P369" s="162">
        <f t="shared" si="41"/>
        <v>0</v>
      </c>
      <c r="Q369" s="162">
        <v>0</v>
      </c>
      <c r="R369" s="162">
        <f t="shared" si="42"/>
        <v>0</v>
      </c>
      <c r="S369" s="162">
        <v>0</v>
      </c>
      <c r="T369" s="163">
        <f t="shared" si="43"/>
        <v>0</v>
      </c>
      <c r="U369" s="34"/>
      <c r="V369" s="34"/>
      <c r="W369" s="34"/>
      <c r="X369" s="34"/>
      <c r="Y369" s="34"/>
      <c r="Z369" s="34"/>
      <c r="AA369" s="34"/>
      <c r="AB369" s="34"/>
      <c r="AC369" s="34"/>
      <c r="AD369" s="34"/>
      <c r="AE369" s="34"/>
      <c r="AR369" s="164" t="s">
        <v>425</v>
      </c>
      <c r="AT369" s="164" t="s">
        <v>155</v>
      </c>
      <c r="AU369" s="164" t="s">
        <v>159</v>
      </c>
      <c r="AY369" s="19" t="s">
        <v>152</v>
      </c>
      <c r="BE369" s="165">
        <f t="shared" si="44"/>
        <v>0</v>
      </c>
      <c r="BF369" s="165">
        <f t="shared" si="45"/>
        <v>0</v>
      </c>
      <c r="BG369" s="165">
        <f t="shared" si="46"/>
        <v>0</v>
      </c>
      <c r="BH369" s="165">
        <f t="shared" si="47"/>
        <v>0</v>
      </c>
      <c r="BI369" s="165">
        <f t="shared" si="48"/>
        <v>0</v>
      </c>
      <c r="BJ369" s="19" t="s">
        <v>80</v>
      </c>
      <c r="BK369" s="165">
        <f t="shared" si="49"/>
        <v>0</v>
      </c>
      <c r="BL369" s="19" t="s">
        <v>425</v>
      </c>
      <c r="BM369" s="164" t="s">
        <v>1830</v>
      </c>
    </row>
    <row r="370" spans="1:65" s="2" customFormat="1" ht="37.9" customHeight="1">
      <c r="A370" s="34"/>
      <c r="B370" s="151"/>
      <c r="C370" s="166" t="s">
        <v>824</v>
      </c>
      <c r="D370" s="166" t="s">
        <v>169</v>
      </c>
      <c r="E370" s="167" t="s">
        <v>1831</v>
      </c>
      <c r="F370" s="168" t="s">
        <v>1832</v>
      </c>
      <c r="G370" s="169" t="s">
        <v>188</v>
      </c>
      <c r="H370" s="170">
        <v>2</v>
      </c>
      <c r="I370" s="171"/>
      <c r="J370" s="172">
        <f t="shared" si="40"/>
        <v>0</v>
      </c>
      <c r="K370" s="173"/>
      <c r="L370" s="174"/>
      <c r="M370" s="175" t="s">
        <v>1</v>
      </c>
      <c r="N370" s="176" t="s">
        <v>37</v>
      </c>
      <c r="O370" s="60"/>
      <c r="P370" s="162">
        <f t="shared" si="41"/>
        <v>0</v>
      </c>
      <c r="Q370" s="162">
        <v>0</v>
      </c>
      <c r="R370" s="162">
        <f t="shared" si="42"/>
        <v>0</v>
      </c>
      <c r="S370" s="162">
        <v>0</v>
      </c>
      <c r="T370" s="163">
        <f t="shared" si="43"/>
        <v>0</v>
      </c>
      <c r="U370" s="34"/>
      <c r="V370" s="34"/>
      <c r="W370" s="34"/>
      <c r="X370" s="34"/>
      <c r="Y370" s="34"/>
      <c r="Z370" s="34"/>
      <c r="AA370" s="34"/>
      <c r="AB370" s="34"/>
      <c r="AC370" s="34"/>
      <c r="AD370" s="34"/>
      <c r="AE370" s="34"/>
      <c r="AR370" s="164" t="s">
        <v>425</v>
      </c>
      <c r="AT370" s="164" t="s">
        <v>169</v>
      </c>
      <c r="AU370" s="164" t="s">
        <v>159</v>
      </c>
      <c r="AY370" s="19" t="s">
        <v>152</v>
      </c>
      <c r="BE370" s="165">
        <f t="shared" si="44"/>
        <v>0</v>
      </c>
      <c r="BF370" s="165">
        <f t="shared" si="45"/>
        <v>0</v>
      </c>
      <c r="BG370" s="165">
        <f t="shared" si="46"/>
        <v>0</v>
      </c>
      <c r="BH370" s="165">
        <f t="shared" si="47"/>
        <v>0</v>
      </c>
      <c r="BI370" s="165">
        <f t="shared" si="48"/>
        <v>0</v>
      </c>
      <c r="BJ370" s="19" t="s">
        <v>80</v>
      </c>
      <c r="BK370" s="165">
        <f t="shared" si="49"/>
        <v>0</v>
      </c>
      <c r="BL370" s="19" t="s">
        <v>425</v>
      </c>
      <c r="BM370" s="164" t="s">
        <v>1833</v>
      </c>
    </row>
    <row r="371" spans="1:65" s="2" customFormat="1" ht="24.2" customHeight="1">
      <c r="A371" s="34"/>
      <c r="B371" s="151"/>
      <c r="C371" s="152" t="s">
        <v>349</v>
      </c>
      <c r="D371" s="152" t="s">
        <v>155</v>
      </c>
      <c r="E371" s="153" t="s">
        <v>1834</v>
      </c>
      <c r="F371" s="154" t="s">
        <v>1835</v>
      </c>
      <c r="G371" s="155" t="s">
        <v>188</v>
      </c>
      <c r="H371" s="156">
        <v>2</v>
      </c>
      <c r="I371" s="157"/>
      <c r="J371" s="158">
        <f t="shared" si="40"/>
        <v>0</v>
      </c>
      <c r="K371" s="159"/>
      <c r="L371" s="35"/>
      <c r="M371" s="160" t="s">
        <v>1</v>
      </c>
      <c r="N371" s="161" t="s">
        <v>37</v>
      </c>
      <c r="O371" s="60"/>
      <c r="P371" s="162">
        <f t="shared" si="41"/>
        <v>0</v>
      </c>
      <c r="Q371" s="162">
        <v>0</v>
      </c>
      <c r="R371" s="162">
        <f t="shared" si="42"/>
        <v>0</v>
      </c>
      <c r="S371" s="162">
        <v>0</v>
      </c>
      <c r="T371" s="163">
        <f t="shared" si="43"/>
        <v>0</v>
      </c>
      <c r="U371" s="34"/>
      <c r="V371" s="34"/>
      <c r="W371" s="34"/>
      <c r="X371" s="34"/>
      <c r="Y371" s="34"/>
      <c r="Z371" s="34"/>
      <c r="AA371" s="34"/>
      <c r="AB371" s="34"/>
      <c r="AC371" s="34"/>
      <c r="AD371" s="34"/>
      <c r="AE371" s="34"/>
      <c r="AR371" s="164" t="s">
        <v>425</v>
      </c>
      <c r="AT371" s="164" t="s">
        <v>155</v>
      </c>
      <c r="AU371" s="164" t="s">
        <v>159</v>
      </c>
      <c r="AY371" s="19" t="s">
        <v>152</v>
      </c>
      <c r="BE371" s="165">
        <f t="shared" si="44"/>
        <v>0</v>
      </c>
      <c r="BF371" s="165">
        <f t="shared" si="45"/>
        <v>0</v>
      </c>
      <c r="BG371" s="165">
        <f t="shared" si="46"/>
        <v>0</v>
      </c>
      <c r="BH371" s="165">
        <f t="shared" si="47"/>
        <v>0</v>
      </c>
      <c r="BI371" s="165">
        <f t="shared" si="48"/>
        <v>0</v>
      </c>
      <c r="BJ371" s="19" t="s">
        <v>80</v>
      </c>
      <c r="BK371" s="165">
        <f t="shared" si="49"/>
        <v>0</v>
      </c>
      <c r="BL371" s="19" t="s">
        <v>425</v>
      </c>
      <c r="BM371" s="164" t="s">
        <v>1836</v>
      </c>
    </row>
    <row r="372" spans="1:65" s="2" customFormat="1" ht="24.2" customHeight="1">
      <c r="A372" s="34"/>
      <c r="B372" s="151"/>
      <c r="C372" s="152" t="s">
        <v>831</v>
      </c>
      <c r="D372" s="152" t="s">
        <v>155</v>
      </c>
      <c r="E372" s="153" t="s">
        <v>1837</v>
      </c>
      <c r="F372" s="154" t="s">
        <v>1838</v>
      </c>
      <c r="G372" s="155" t="s">
        <v>188</v>
      </c>
      <c r="H372" s="156">
        <v>13</v>
      </c>
      <c r="I372" s="157"/>
      <c r="J372" s="158">
        <f t="shared" si="40"/>
        <v>0</v>
      </c>
      <c r="K372" s="159"/>
      <c r="L372" s="35"/>
      <c r="M372" s="160" t="s">
        <v>1</v>
      </c>
      <c r="N372" s="161" t="s">
        <v>37</v>
      </c>
      <c r="O372" s="60"/>
      <c r="P372" s="162">
        <f t="shared" si="41"/>
        <v>0</v>
      </c>
      <c r="Q372" s="162">
        <v>0</v>
      </c>
      <c r="R372" s="162">
        <f t="shared" si="42"/>
        <v>0</v>
      </c>
      <c r="S372" s="162">
        <v>0</v>
      </c>
      <c r="T372" s="163">
        <f t="shared" si="43"/>
        <v>0</v>
      </c>
      <c r="U372" s="34"/>
      <c r="V372" s="34"/>
      <c r="W372" s="34"/>
      <c r="X372" s="34"/>
      <c r="Y372" s="34"/>
      <c r="Z372" s="34"/>
      <c r="AA372" s="34"/>
      <c r="AB372" s="34"/>
      <c r="AC372" s="34"/>
      <c r="AD372" s="34"/>
      <c r="AE372" s="34"/>
      <c r="AR372" s="164" t="s">
        <v>425</v>
      </c>
      <c r="AT372" s="164" t="s">
        <v>155</v>
      </c>
      <c r="AU372" s="164" t="s">
        <v>159</v>
      </c>
      <c r="AY372" s="19" t="s">
        <v>152</v>
      </c>
      <c r="BE372" s="165">
        <f t="shared" si="44"/>
        <v>0</v>
      </c>
      <c r="BF372" s="165">
        <f t="shared" si="45"/>
        <v>0</v>
      </c>
      <c r="BG372" s="165">
        <f t="shared" si="46"/>
        <v>0</v>
      </c>
      <c r="BH372" s="165">
        <f t="shared" si="47"/>
        <v>0</v>
      </c>
      <c r="BI372" s="165">
        <f t="shared" si="48"/>
        <v>0</v>
      </c>
      <c r="BJ372" s="19" t="s">
        <v>80</v>
      </c>
      <c r="BK372" s="165">
        <f t="shared" si="49"/>
        <v>0</v>
      </c>
      <c r="BL372" s="19" t="s">
        <v>425</v>
      </c>
      <c r="BM372" s="164" t="s">
        <v>1839</v>
      </c>
    </row>
    <row r="373" spans="1:65" s="2" customFormat="1" ht="24.2" customHeight="1">
      <c r="A373" s="34"/>
      <c r="B373" s="151"/>
      <c r="C373" s="152" t="s">
        <v>353</v>
      </c>
      <c r="D373" s="152" t="s">
        <v>155</v>
      </c>
      <c r="E373" s="153" t="s">
        <v>1840</v>
      </c>
      <c r="F373" s="154" t="s">
        <v>1841</v>
      </c>
      <c r="G373" s="155" t="s">
        <v>188</v>
      </c>
      <c r="H373" s="156">
        <v>7</v>
      </c>
      <c r="I373" s="157"/>
      <c r="J373" s="158">
        <f t="shared" si="40"/>
        <v>0</v>
      </c>
      <c r="K373" s="159"/>
      <c r="L373" s="35"/>
      <c r="M373" s="160" t="s">
        <v>1</v>
      </c>
      <c r="N373" s="161" t="s">
        <v>37</v>
      </c>
      <c r="O373" s="60"/>
      <c r="P373" s="162">
        <f t="shared" si="41"/>
        <v>0</v>
      </c>
      <c r="Q373" s="162">
        <v>0</v>
      </c>
      <c r="R373" s="162">
        <f t="shared" si="42"/>
        <v>0</v>
      </c>
      <c r="S373" s="162">
        <v>0</v>
      </c>
      <c r="T373" s="163">
        <f t="shared" si="43"/>
        <v>0</v>
      </c>
      <c r="U373" s="34"/>
      <c r="V373" s="34"/>
      <c r="W373" s="34"/>
      <c r="X373" s="34"/>
      <c r="Y373" s="34"/>
      <c r="Z373" s="34"/>
      <c r="AA373" s="34"/>
      <c r="AB373" s="34"/>
      <c r="AC373" s="34"/>
      <c r="AD373" s="34"/>
      <c r="AE373" s="34"/>
      <c r="AR373" s="164" t="s">
        <v>425</v>
      </c>
      <c r="AT373" s="164" t="s">
        <v>155</v>
      </c>
      <c r="AU373" s="164" t="s">
        <v>159</v>
      </c>
      <c r="AY373" s="19" t="s">
        <v>152</v>
      </c>
      <c r="BE373" s="165">
        <f t="shared" si="44"/>
        <v>0</v>
      </c>
      <c r="BF373" s="165">
        <f t="shared" si="45"/>
        <v>0</v>
      </c>
      <c r="BG373" s="165">
        <f t="shared" si="46"/>
        <v>0</v>
      </c>
      <c r="BH373" s="165">
        <f t="shared" si="47"/>
        <v>0</v>
      </c>
      <c r="BI373" s="165">
        <f t="shared" si="48"/>
        <v>0</v>
      </c>
      <c r="BJ373" s="19" t="s">
        <v>80</v>
      </c>
      <c r="BK373" s="165">
        <f t="shared" si="49"/>
        <v>0</v>
      </c>
      <c r="BL373" s="19" t="s">
        <v>425</v>
      </c>
      <c r="BM373" s="164" t="s">
        <v>1842</v>
      </c>
    </row>
    <row r="374" spans="1:65" s="12" customFormat="1" ht="25.9" customHeight="1">
      <c r="B374" s="138"/>
      <c r="D374" s="139" t="s">
        <v>71</v>
      </c>
      <c r="E374" s="140" t="s">
        <v>150</v>
      </c>
      <c r="F374" s="140" t="s">
        <v>150</v>
      </c>
      <c r="I374" s="141"/>
      <c r="J374" s="142">
        <f>BK374</f>
        <v>0</v>
      </c>
      <c r="L374" s="138"/>
      <c r="M374" s="143"/>
      <c r="N374" s="144"/>
      <c r="O374" s="144"/>
      <c r="P374" s="145">
        <f>P375</f>
        <v>0</v>
      </c>
      <c r="Q374" s="144"/>
      <c r="R374" s="145">
        <f>R375</f>
        <v>0</v>
      </c>
      <c r="S374" s="144"/>
      <c r="T374" s="146">
        <f>T375</f>
        <v>0</v>
      </c>
      <c r="AR374" s="139" t="s">
        <v>80</v>
      </c>
      <c r="AT374" s="147" t="s">
        <v>71</v>
      </c>
      <c r="AU374" s="147" t="s">
        <v>72</v>
      </c>
      <c r="AY374" s="139" t="s">
        <v>152</v>
      </c>
      <c r="BK374" s="148">
        <f>BK375</f>
        <v>0</v>
      </c>
    </row>
    <row r="375" spans="1:65" s="12" customFormat="1" ht="22.9" customHeight="1">
      <c r="B375" s="138"/>
      <c r="D375" s="139" t="s">
        <v>71</v>
      </c>
      <c r="E375" s="149" t="s">
        <v>1843</v>
      </c>
      <c r="F375" s="149" t="s">
        <v>1844</v>
      </c>
      <c r="I375" s="141"/>
      <c r="J375" s="150">
        <f>BK375</f>
        <v>0</v>
      </c>
      <c r="L375" s="138"/>
      <c r="M375" s="143"/>
      <c r="N375" s="144"/>
      <c r="O375" s="144"/>
      <c r="P375" s="145">
        <f>SUM(P376:P378)</f>
        <v>0</v>
      </c>
      <c r="Q375" s="144"/>
      <c r="R375" s="145">
        <f>SUM(R376:R378)</f>
        <v>0</v>
      </c>
      <c r="S375" s="144"/>
      <c r="T375" s="146">
        <f>SUM(T376:T378)</f>
        <v>0</v>
      </c>
      <c r="AR375" s="139" t="s">
        <v>80</v>
      </c>
      <c r="AT375" s="147" t="s">
        <v>71</v>
      </c>
      <c r="AU375" s="147" t="s">
        <v>80</v>
      </c>
      <c r="AY375" s="139" t="s">
        <v>152</v>
      </c>
      <c r="BK375" s="148">
        <f>SUM(BK376:BK378)</f>
        <v>0</v>
      </c>
    </row>
    <row r="376" spans="1:65" s="2" customFormat="1" ht="21.75" customHeight="1">
      <c r="A376" s="34"/>
      <c r="B376" s="151"/>
      <c r="C376" s="166" t="s">
        <v>1845</v>
      </c>
      <c r="D376" s="166" t="s">
        <v>169</v>
      </c>
      <c r="E376" s="167" t="s">
        <v>1846</v>
      </c>
      <c r="F376" s="168" t="s">
        <v>1847</v>
      </c>
      <c r="G376" s="169" t="s">
        <v>1848</v>
      </c>
      <c r="H376" s="170">
        <v>1</v>
      </c>
      <c r="I376" s="171"/>
      <c r="J376" s="172">
        <f>ROUND(I376*H376,2)</f>
        <v>0</v>
      </c>
      <c r="K376" s="173"/>
      <c r="L376" s="174"/>
      <c r="M376" s="175" t="s">
        <v>1</v>
      </c>
      <c r="N376" s="176" t="s">
        <v>37</v>
      </c>
      <c r="O376" s="60"/>
      <c r="P376" s="162">
        <f>O376*H376</f>
        <v>0</v>
      </c>
      <c r="Q376" s="162">
        <v>0</v>
      </c>
      <c r="R376" s="162">
        <f>Q376*H376</f>
        <v>0</v>
      </c>
      <c r="S376" s="162">
        <v>0</v>
      </c>
      <c r="T376" s="163">
        <f>S376*H376</f>
        <v>0</v>
      </c>
      <c r="U376" s="34"/>
      <c r="V376" s="34"/>
      <c r="W376" s="34"/>
      <c r="X376" s="34"/>
      <c r="Y376" s="34"/>
      <c r="Z376" s="34"/>
      <c r="AA376" s="34"/>
      <c r="AB376" s="34"/>
      <c r="AC376" s="34"/>
      <c r="AD376" s="34"/>
      <c r="AE376" s="34"/>
      <c r="AR376" s="164" t="s">
        <v>168</v>
      </c>
      <c r="AT376" s="164" t="s">
        <v>169</v>
      </c>
      <c r="AU376" s="164" t="s">
        <v>82</v>
      </c>
      <c r="AY376" s="19" t="s">
        <v>152</v>
      </c>
      <c r="BE376" s="165">
        <f>IF(N376="základní",J376,0)</f>
        <v>0</v>
      </c>
      <c r="BF376" s="165">
        <f>IF(N376="snížená",J376,0)</f>
        <v>0</v>
      </c>
      <c r="BG376" s="165">
        <f>IF(N376="zákl. přenesená",J376,0)</f>
        <v>0</v>
      </c>
      <c r="BH376" s="165">
        <f>IF(N376="sníž. přenesená",J376,0)</f>
        <v>0</v>
      </c>
      <c r="BI376" s="165">
        <f>IF(N376="nulová",J376,0)</f>
        <v>0</v>
      </c>
      <c r="BJ376" s="19" t="s">
        <v>80</v>
      </c>
      <c r="BK376" s="165">
        <f>ROUND(I376*H376,2)</f>
        <v>0</v>
      </c>
      <c r="BL376" s="19" t="s">
        <v>159</v>
      </c>
      <c r="BM376" s="164" t="s">
        <v>1849</v>
      </c>
    </row>
    <row r="377" spans="1:65" s="2" customFormat="1" ht="16.5" customHeight="1">
      <c r="A377" s="34"/>
      <c r="B377" s="151"/>
      <c r="C377" s="152" t="s">
        <v>356</v>
      </c>
      <c r="D377" s="152" t="s">
        <v>155</v>
      </c>
      <c r="E377" s="153" t="s">
        <v>1850</v>
      </c>
      <c r="F377" s="154" t="s">
        <v>1851</v>
      </c>
      <c r="G377" s="155" t="s">
        <v>188</v>
      </c>
      <c r="H377" s="156">
        <v>750</v>
      </c>
      <c r="I377" s="157"/>
      <c r="J377" s="158">
        <f>ROUND(I377*H377,2)</f>
        <v>0</v>
      </c>
      <c r="K377" s="159"/>
      <c r="L377" s="35"/>
      <c r="M377" s="160" t="s">
        <v>1</v>
      </c>
      <c r="N377" s="161" t="s">
        <v>37</v>
      </c>
      <c r="O377" s="60"/>
      <c r="P377" s="162">
        <f>O377*H377</f>
        <v>0</v>
      </c>
      <c r="Q377" s="162">
        <v>0</v>
      </c>
      <c r="R377" s="162">
        <f>Q377*H377</f>
        <v>0</v>
      </c>
      <c r="S377" s="162">
        <v>0</v>
      </c>
      <c r="T377" s="163">
        <f>S377*H377</f>
        <v>0</v>
      </c>
      <c r="U377" s="34"/>
      <c r="V377" s="34"/>
      <c r="W377" s="34"/>
      <c r="X377" s="34"/>
      <c r="Y377" s="34"/>
      <c r="Z377" s="34"/>
      <c r="AA377" s="34"/>
      <c r="AB377" s="34"/>
      <c r="AC377" s="34"/>
      <c r="AD377" s="34"/>
      <c r="AE377" s="34"/>
      <c r="AR377" s="164" t="s">
        <v>159</v>
      </c>
      <c r="AT377" s="164" t="s">
        <v>155</v>
      </c>
      <c r="AU377" s="164" t="s">
        <v>82</v>
      </c>
      <c r="AY377" s="19" t="s">
        <v>152</v>
      </c>
      <c r="BE377" s="165">
        <f>IF(N377="základní",J377,0)</f>
        <v>0</v>
      </c>
      <c r="BF377" s="165">
        <f>IF(N377="snížená",J377,0)</f>
        <v>0</v>
      </c>
      <c r="BG377" s="165">
        <f>IF(N377="zákl. přenesená",J377,0)</f>
        <v>0</v>
      </c>
      <c r="BH377" s="165">
        <f>IF(N377="sníž. přenesená",J377,0)</f>
        <v>0</v>
      </c>
      <c r="BI377" s="165">
        <f>IF(N377="nulová",J377,0)</f>
        <v>0</v>
      </c>
      <c r="BJ377" s="19" t="s">
        <v>80</v>
      </c>
      <c r="BK377" s="165">
        <f>ROUND(I377*H377,2)</f>
        <v>0</v>
      </c>
      <c r="BL377" s="19" t="s">
        <v>159</v>
      </c>
      <c r="BM377" s="164" t="s">
        <v>1852</v>
      </c>
    </row>
    <row r="378" spans="1:65" s="2" customFormat="1" ht="16.5" customHeight="1">
      <c r="A378" s="34"/>
      <c r="B378" s="151"/>
      <c r="C378" s="152" t="s">
        <v>1853</v>
      </c>
      <c r="D378" s="152" t="s">
        <v>155</v>
      </c>
      <c r="E378" s="153" t="s">
        <v>1854</v>
      </c>
      <c r="F378" s="154" t="s">
        <v>1855</v>
      </c>
      <c r="G378" s="155" t="s">
        <v>188</v>
      </c>
      <c r="H378" s="156">
        <v>750</v>
      </c>
      <c r="I378" s="157"/>
      <c r="J378" s="158">
        <f>ROUND(I378*H378,2)</f>
        <v>0</v>
      </c>
      <c r="K378" s="159"/>
      <c r="L378" s="35"/>
      <c r="M378" s="160" t="s">
        <v>1</v>
      </c>
      <c r="N378" s="161" t="s">
        <v>37</v>
      </c>
      <c r="O378" s="60"/>
      <c r="P378" s="162">
        <f>O378*H378</f>
        <v>0</v>
      </c>
      <c r="Q378" s="162">
        <v>0</v>
      </c>
      <c r="R378" s="162">
        <f>Q378*H378</f>
        <v>0</v>
      </c>
      <c r="S378" s="162">
        <v>0</v>
      </c>
      <c r="T378" s="163">
        <f>S378*H378</f>
        <v>0</v>
      </c>
      <c r="U378" s="34"/>
      <c r="V378" s="34"/>
      <c r="W378" s="34"/>
      <c r="X378" s="34"/>
      <c r="Y378" s="34"/>
      <c r="Z378" s="34"/>
      <c r="AA378" s="34"/>
      <c r="AB378" s="34"/>
      <c r="AC378" s="34"/>
      <c r="AD378" s="34"/>
      <c r="AE378" s="34"/>
      <c r="AR378" s="164" t="s">
        <v>425</v>
      </c>
      <c r="AT378" s="164" t="s">
        <v>155</v>
      </c>
      <c r="AU378" s="164" t="s">
        <v>82</v>
      </c>
      <c r="AY378" s="19" t="s">
        <v>152</v>
      </c>
      <c r="BE378" s="165">
        <f>IF(N378="základní",J378,0)</f>
        <v>0</v>
      </c>
      <c r="BF378" s="165">
        <f>IF(N378="snížená",J378,0)</f>
        <v>0</v>
      </c>
      <c r="BG378" s="165">
        <f>IF(N378="zákl. přenesená",J378,0)</f>
        <v>0</v>
      </c>
      <c r="BH378" s="165">
        <f>IF(N378="sníž. přenesená",J378,0)</f>
        <v>0</v>
      </c>
      <c r="BI378" s="165">
        <f>IF(N378="nulová",J378,0)</f>
        <v>0</v>
      </c>
      <c r="BJ378" s="19" t="s">
        <v>80</v>
      </c>
      <c r="BK378" s="165">
        <f>ROUND(I378*H378,2)</f>
        <v>0</v>
      </c>
      <c r="BL378" s="19" t="s">
        <v>425</v>
      </c>
      <c r="BM378" s="164" t="s">
        <v>1856</v>
      </c>
    </row>
    <row r="379" spans="1:65" s="12" customFormat="1" ht="25.9" customHeight="1">
      <c r="B379" s="138"/>
      <c r="D379" s="139" t="s">
        <v>71</v>
      </c>
      <c r="E379" s="140" t="s">
        <v>407</v>
      </c>
      <c r="F379" s="140" t="s">
        <v>408</v>
      </c>
      <c r="I379" s="141"/>
      <c r="J379" s="142">
        <f>BK379</f>
        <v>0</v>
      </c>
      <c r="L379" s="138"/>
      <c r="M379" s="143"/>
      <c r="N379" s="144"/>
      <c r="O379" s="144"/>
      <c r="P379" s="145">
        <f>SUM(P380:P386)</f>
        <v>0</v>
      </c>
      <c r="Q379" s="144"/>
      <c r="R379" s="145">
        <f>SUM(R380:R386)</f>
        <v>0</v>
      </c>
      <c r="S379" s="144"/>
      <c r="T379" s="146">
        <f>SUM(T380:T386)</f>
        <v>0</v>
      </c>
      <c r="AR379" s="139" t="s">
        <v>159</v>
      </c>
      <c r="AT379" s="147" t="s">
        <v>71</v>
      </c>
      <c r="AU379" s="147" t="s">
        <v>72</v>
      </c>
      <c r="AY379" s="139" t="s">
        <v>152</v>
      </c>
      <c r="BK379" s="148">
        <f>SUM(BK380:BK386)</f>
        <v>0</v>
      </c>
    </row>
    <row r="380" spans="1:65" s="2" customFormat="1" ht="24.2" customHeight="1">
      <c r="A380" s="34"/>
      <c r="B380" s="151"/>
      <c r="C380" s="152" t="s">
        <v>635</v>
      </c>
      <c r="D380" s="152" t="s">
        <v>155</v>
      </c>
      <c r="E380" s="153" t="s">
        <v>1411</v>
      </c>
      <c r="F380" s="154" t="s">
        <v>1412</v>
      </c>
      <c r="G380" s="155" t="s">
        <v>228</v>
      </c>
      <c r="H380" s="156">
        <v>80</v>
      </c>
      <c r="I380" s="157"/>
      <c r="J380" s="158">
        <f t="shared" ref="J380:J386" si="50">ROUND(I380*H380,2)</f>
        <v>0</v>
      </c>
      <c r="K380" s="159"/>
      <c r="L380" s="35"/>
      <c r="M380" s="160" t="s">
        <v>1</v>
      </c>
      <c r="N380" s="161" t="s">
        <v>37</v>
      </c>
      <c r="O380" s="60"/>
      <c r="P380" s="162">
        <f t="shared" ref="P380:P386" si="51">O380*H380</f>
        <v>0</v>
      </c>
      <c r="Q380" s="162">
        <v>0</v>
      </c>
      <c r="R380" s="162">
        <f t="shared" ref="R380:R386" si="52">Q380*H380</f>
        <v>0</v>
      </c>
      <c r="S380" s="162">
        <v>0</v>
      </c>
      <c r="T380" s="163">
        <f t="shared" ref="T380:T386" si="53">S380*H380</f>
        <v>0</v>
      </c>
      <c r="U380" s="34"/>
      <c r="V380" s="34"/>
      <c r="W380" s="34"/>
      <c r="X380" s="34"/>
      <c r="Y380" s="34"/>
      <c r="Z380" s="34"/>
      <c r="AA380" s="34"/>
      <c r="AB380" s="34"/>
      <c r="AC380" s="34"/>
      <c r="AD380" s="34"/>
      <c r="AE380" s="34"/>
      <c r="AR380" s="164" t="s">
        <v>425</v>
      </c>
      <c r="AT380" s="164" t="s">
        <v>155</v>
      </c>
      <c r="AU380" s="164" t="s">
        <v>80</v>
      </c>
      <c r="AY380" s="19" t="s">
        <v>152</v>
      </c>
      <c r="BE380" s="165">
        <f t="shared" ref="BE380:BE386" si="54">IF(N380="základní",J380,0)</f>
        <v>0</v>
      </c>
      <c r="BF380" s="165">
        <f t="shared" ref="BF380:BF386" si="55">IF(N380="snížená",J380,0)</f>
        <v>0</v>
      </c>
      <c r="BG380" s="165">
        <f t="shared" ref="BG380:BG386" si="56">IF(N380="zákl. přenesená",J380,0)</f>
        <v>0</v>
      </c>
      <c r="BH380" s="165">
        <f t="shared" ref="BH380:BH386" si="57">IF(N380="sníž. přenesená",J380,0)</f>
        <v>0</v>
      </c>
      <c r="BI380" s="165">
        <f t="shared" ref="BI380:BI386" si="58">IF(N380="nulová",J380,0)</f>
        <v>0</v>
      </c>
      <c r="BJ380" s="19" t="s">
        <v>80</v>
      </c>
      <c r="BK380" s="165">
        <f t="shared" ref="BK380:BK386" si="59">ROUND(I380*H380,2)</f>
        <v>0</v>
      </c>
      <c r="BL380" s="19" t="s">
        <v>425</v>
      </c>
      <c r="BM380" s="164" t="s">
        <v>1857</v>
      </c>
    </row>
    <row r="381" spans="1:65" s="2" customFormat="1" ht="21.75" customHeight="1">
      <c r="A381" s="34"/>
      <c r="B381" s="151"/>
      <c r="C381" s="166" t="s">
        <v>1858</v>
      </c>
      <c r="D381" s="166" t="s">
        <v>169</v>
      </c>
      <c r="E381" s="167" t="s">
        <v>1859</v>
      </c>
      <c r="F381" s="168" t="s">
        <v>1860</v>
      </c>
      <c r="G381" s="169" t="s">
        <v>176</v>
      </c>
      <c r="H381" s="170">
        <v>1300</v>
      </c>
      <c r="I381" s="171"/>
      <c r="J381" s="172">
        <f t="shared" si="50"/>
        <v>0</v>
      </c>
      <c r="K381" s="173"/>
      <c r="L381" s="174"/>
      <c r="M381" s="175" t="s">
        <v>1</v>
      </c>
      <c r="N381" s="176" t="s">
        <v>37</v>
      </c>
      <c r="O381" s="60"/>
      <c r="P381" s="162">
        <f t="shared" si="51"/>
        <v>0</v>
      </c>
      <c r="Q381" s="162">
        <v>0</v>
      </c>
      <c r="R381" s="162">
        <f t="shared" si="52"/>
        <v>0</v>
      </c>
      <c r="S381" s="162">
        <v>0</v>
      </c>
      <c r="T381" s="163">
        <f t="shared" si="53"/>
        <v>0</v>
      </c>
      <c r="U381" s="34"/>
      <c r="V381" s="34"/>
      <c r="W381" s="34"/>
      <c r="X381" s="34"/>
      <c r="Y381" s="34"/>
      <c r="Z381" s="34"/>
      <c r="AA381" s="34"/>
      <c r="AB381" s="34"/>
      <c r="AC381" s="34"/>
      <c r="AD381" s="34"/>
      <c r="AE381" s="34"/>
      <c r="AR381" s="164" t="s">
        <v>425</v>
      </c>
      <c r="AT381" s="164" t="s">
        <v>169</v>
      </c>
      <c r="AU381" s="164" t="s">
        <v>80</v>
      </c>
      <c r="AY381" s="19" t="s">
        <v>152</v>
      </c>
      <c r="BE381" s="165">
        <f t="shared" si="54"/>
        <v>0</v>
      </c>
      <c r="BF381" s="165">
        <f t="shared" si="55"/>
        <v>0</v>
      </c>
      <c r="BG381" s="165">
        <f t="shared" si="56"/>
        <v>0</v>
      </c>
      <c r="BH381" s="165">
        <f t="shared" si="57"/>
        <v>0</v>
      </c>
      <c r="BI381" s="165">
        <f t="shared" si="58"/>
        <v>0</v>
      </c>
      <c r="BJ381" s="19" t="s">
        <v>80</v>
      </c>
      <c r="BK381" s="165">
        <f t="shared" si="59"/>
        <v>0</v>
      </c>
      <c r="BL381" s="19" t="s">
        <v>425</v>
      </c>
      <c r="BM381" s="164" t="s">
        <v>1861</v>
      </c>
    </row>
    <row r="382" spans="1:65" s="2" customFormat="1" ht="16.5" customHeight="1">
      <c r="A382" s="34"/>
      <c r="B382" s="151"/>
      <c r="C382" s="152" t="s">
        <v>363</v>
      </c>
      <c r="D382" s="152" t="s">
        <v>155</v>
      </c>
      <c r="E382" s="153" t="s">
        <v>1862</v>
      </c>
      <c r="F382" s="154" t="s">
        <v>1863</v>
      </c>
      <c r="G382" s="155" t="s">
        <v>176</v>
      </c>
      <c r="H382" s="156">
        <v>1300</v>
      </c>
      <c r="I382" s="157"/>
      <c r="J382" s="158">
        <f t="shared" si="50"/>
        <v>0</v>
      </c>
      <c r="K382" s="159"/>
      <c r="L382" s="35"/>
      <c r="M382" s="160" t="s">
        <v>1</v>
      </c>
      <c r="N382" s="161" t="s">
        <v>37</v>
      </c>
      <c r="O382" s="60"/>
      <c r="P382" s="162">
        <f t="shared" si="51"/>
        <v>0</v>
      </c>
      <c r="Q382" s="162">
        <v>0</v>
      </c>
      <c r="R382" s="162">
        <f t="shared" si="52"/>
        <v>0</v>
      </c>
      <c r="S382" s="162">
        <v>0</v>
      </c>
      <c r="T382" s="163">
        <f t="shared" si="53"/>
        <v>0</v>
      </c>
      <c r="U382" s="34"/>
      <c r="V382" s="34"/>
      <c r="W382" s="34"/>
      <c r="X382" s="34"/>
      <c r="Y382" s="34"/>
      <c r="Z382" s="34"/>
      <c r="AA382" s="34"/>
      <c r="AB382" s="34"/>
      <c r="AC382" s="34"/>
      <c r="AD382" s="34"/>
      <c r="AE382" s="34"/>
      <c r="AR382" s="164" t="s">
        <v>425</v>
      </c>
      <c r="AT382" s="164" t="s">
        <v>155</v>
      </c>
      <c r="AU382" s="164" t="s">
        <v>80</v>
      </c>
      <c r="AY382" s="19" t="s">
        <v>152</v>
      </c>
      <c r="BE382" s="165">
        <f t="shared" si="54"/>
        <v>0</v>
      </c>
      <c r="BF382" s="165">
        <f t="shared" si="55"/>
        <v>0</v>
      </c>
      <c r="BG382" s="165">
        <f t="shared" si="56"/>
        <v>0</v>
      </c>
      <c r="BH382" s="165">
        <f t="shared" si="57"/>
        <v>0</v>
      </c>
      <c r="BI382" s="165">
        <f t="shared" si="58"/>
        <v>0</v>
      </c>
      <c r="BJ382" s="19" t="s">
        <v>80</v>
      </c>
      <c r="BK382" s="165">
        <f t="shared" si="59"/>
        <v>0</v>
      </c>
      <c r="BL382" s="19" t="s">
        <v>425</v>
      </c>
      <c r="BM382" s="164" t="s">
        <v>1864</v>
      </c>
    </row>
    <row r="383" spans="1:65" s="2" customFormat="1" ht="24.2" customHeight="1">
      <c r="A383" s="34"/>
      <c r="B383" s="151"/>
      <c r="C383" s="152" t="s">
        <v>1865</v>
      </c>
      <c r="D383" s="152" t="s">
        <v>155</v>
      </c>
      <c r="E383" s="153" t="s">
        <v>1866</v>
      </c>
      <c r="F383" s="154" t="s">
        <v>1867</v>
      </c>
      <c r="G383" s="155" t="s">
        <v>188</v>
      </c>
      <c r="H383" s="156">
        <v>24</v>
      </c>
      <c r="I383" s="157"/>
      <c r="J383" s="158">
        <f t="shared" si="50"/>
        <v>0</v>
      </c>
      <c r="K383" s="159"/>
      <c r="L383" s="35"/>
      <c r="M383" s="160" t="s">
        <v>1</v>
      </c>
      <c r="N383" s="161" t="s">
        <v>37</v>
      </c>
      <c r="O383" s="60"/>
      <c r="P383" s="162">
        <f t="shared" si="51"/>
        <v>0</v>
      </c>
      <c r="Q383" s="162">
        <v>0</v>
      </c>
      <c r="R383" s="162">
        <f t="shared" si="52"/>
        <v>0</v>
      </c>
      <c r="S383" s="162">
        <v>0</v>
      </c>
      <c r="T383" s="163">
        <f t="shared" si="53"/>
        <v>0</v>
      </c>
      <c r="U383" s="34"/>
      <c r="V383" s="34"/>
      <c r="W383" s="34"/>
      <c r="X383" s="34"/>
      <c r="Y383" s="34"/>
      <c r="Z383" s="34"/>
      <c r="AA383" s="34"/>
      <c r="AB383" s="34"/>
      <c r="AC383" s="34"/>
      <c r="AD383" s="34"/>
      <c r="AE383" s="34"/>
      <c r="AR383" s="164" t="s">
        <v>425</v>
      </c>
      <c r="AT383" s="164" t="s">
        <v>155</v>
      </c>
      <c r="AU383" s="164" t="s">
        <v>80</v>
      </c>
      <c r="AY383" s="19" t="s">
        <v>152</v>
      </c>
      <c r="BE383" s="165">
        <f t="shared" si="54"/>
        <v>0</v>
      </c>
      <c r="BF383" s="165">
        <f t="shared" si="55"/>
        <v>0</v>
      </c>
      <c r="BG383" s="165">
        <f t="shared" si="56"/>
        <v>0</v>
      </c>
      <c r="BH383" s="165">
        <f t="shared" si="57"/>
        <v>0</v>
      </c>
      <c r="BI383" s="165">
        <f t="shared" si="58"/>
        <v>0</v>
      </c>
      <c r="BJ383" s="19" t="s">
        <v>80</v>
      </c>
      <c r="BK383" s="165">
        <f t="shared" si="59"/>
        <v>0</v>
      </c>
      <c r="BL383" s="19" t="s">
        <v>425</v>
      </c>
      <c r="BM383" s="164" t="s">
        <v>1868</v>
      </c>
    </row>
    <row r="384" spans="1:65" s="2" customFormat="1" ht="62.65" customHeight="1">
      <c r="A384" s="34"/>
      <c r="B384" s="151"/>
      <c r="C384" s="152" t="s">
        <v>638</v>
      </c>
      <c r="D384" s="152" t="s">
        <v>155</v>
      </c>
      <c r="E384" s="153" t="s">
        <v>1869</v>
      </c>
      <c r="F384" s="154" t="s">
        <v>1870</v>
      </c>
      <c r="G384" s="155" t="s">
        <v>188</v>
      </c>
      <c r="H384" s="156">
        <v>24</v>
      </c>
      <c r="I384" s="157"/>
      <c r="J384" s="158">
        <f t="shared" si="50"/>
        <v>0</v>
      </c>
      <c r="K384" s="159"/>
      <c r="L384" s="35"/>
      <c r="M384" s="160" t="s">
        <v>1</v>
      </c>
      <c r="N384" s="161" t="s">
        <v>37</v>
      </c>
      <c r="O384" s="60"/>
      <c r="P384" s="162">
        <f t="shared" si="51"/>
        <v>0</v>
      </c>
      <c r="Q384" s="162">
        <v>0</v>
      </c>
      <c r="R384" s="162">
        <f t="shared" si="52"/>
        <v>0</v>
      </c>
      <c r="S384" s="162">
        <v>0</v>
      </c>
      <c r="T384" s="163">
        <f t="shared" si="53"/>
        <v>0</v>
      </c>
      <c r="U384" s="34"/>
      <c r="V384" s="34"/>
      <c r="W384" s="34"/>
      <c r="X384" s="34"/>
      <c r="Y384" s="34"/>
      <c r="Z384" s="34"/>
      <c r="AA384" s="34"/>
      <c r="AB384" s="34"/>
      <c r="AC384" s="34"/>
      <c r="AD384" s="34"/>
      <c r="AE384" s="34"/>
      <c r="AR384" s="164" t="s">
        <v>425</v>
      </c>
      <c r="AT384" s="164" t="s">
        <v>155</v>
      </c>
      <c r="AU384" s="164" t="s">
        <v>80</v>
      </c>
      <c r="AY384" s="19" t="s">
        <v>152</v>
      </c>
      <c r="BE384" s="165">
        <f t="shared" si="54"/>
        <v>0</v>
      </c>
      <c r="BF384" s="165">
        <f t="shared" si="55"/>
        <v>0</v>
      </c>
      <c r="BG384" s="165">
        <f t="shared" si="56"/>
        <v>0</v>
      </c>
      <c r="BH384" s="165">
        <f t="shared" si="57"/>
        <v>0</v>
      </c>
      <c r="BI384" s="165">
        <f t="shared" si="58"/>
        <v>0</v>
      </c>
      <c r="BJ384" s="19" t="s">
        <v>80</v>
      </c>
      <c r="BK384" s="165">
        <f t="shared" si="59"/>
        <v>0</v>
      </c>
      <c r="BL384" s="19" t="s">
        <v>425</v>
      </c>
      <c r="BM384" s="164" t="s">
        <v>1871</v>
      </c>
    </row>
    <row r="385" spans="1:65" s="2" customFormat="1" ht="24.2" customHeight="1">
      <c r="A385" s="34"/>
      <c r="B385" s="151"/>
      <c r="C385" s="152" t="s">
        <v>1872</v>
      </c>
      <c r="D385" s="152" t="s">
        <v>155</v>
      </c>
      <c r="E385" s="153" t="s">
        <v>230</v>
      </c>
      <c r="F385" s="154" t="s">
        <v>231</v>
      </c>
      <c r="G385" s="155" t="s">
        <v>188</v>
      </c>
      <c r="H385" s="156">
        <v>1</v>
      </c>
      <c r="I385" s="157"/>
      <c r="J385" s="158">
        <f t="shared" si="50"/>
        <v>0</v>
      </c>
      <c r="K385" s="159"/>
      <c r="L385" s="35"/>
      <c r="M385" s="160" t="s">
        <v>1</v>
      </c>
      <c r="N385" s="161" t="s">
        <v>37</v>
      </c>
      <c r="O385" s="60"/>
      <c r="P385" s="162">
        <f t="shared" si="51"/>
        <v>0</v>
      </c>
      <c r="Q385" s="162">
        <v>0</v>
      </c>
      <c r="R385" s="162">
        <f t="shared" si="52"/>
        <v>0</v>
      </c>
      <c r="S385" s="162">
        <v>0</v>
      </c>
      <c r="T385" s="163">
        <f t="shared" si="53"/>
        <v>0</v>
      </c>
      <c r="U385" s="34"/>
      <c r="V385" s="34"/>
      <c r="W385" s="34"/>
      <c r="X385" s="34"/>
      <c r="Y385" s="34"/>
      <c r="Z385" s="34"/>
      <c r="AA385" s="34"/>
      <c r="AB385" s="34"/>
      <c r="AC385" s="34"/>
      <c r="AD385" s="34"/>
      <c r="AE385" s="34"/>
      <c r="AR385" s="164" t="s">
        <v>425</v>
      </c>
      <c r="AT385" s="164" t="s">
        <v>155</v>
      </c>
      <c r="AU385" s="164" t="s">
        <v>80</v>
      </c>
      <c r="AY385" s="19" t="s">
        <v>152</v>
      </c>
      <c r="BE385" s="165">
        <f t="shared" si="54"/>
        <v>0</v>
      </c>
      <c r="BF385" s="165">
        <f t="shared" si="55"/>
        <v>0</v>
      </c>
      <c r="BG385" s="165">
        <f t="shared" si="56"/>
        <v>0</v>
      </c>
      <c r="BH385" s="165">
        <f t="shared" si="57"/>
        <v>0</v>
      </c>
      <c r="BI385" s="165">
        <f t="shared" si="58"/>
        <v>0</v>
      </c>
      <c r="BJ385" s="19" t="s">
        <v>80</v>
      </c>
      <c r="BK385" s="165">
        <f t="shared" si="59"/>
        <v>0</v>
      </c>
      <c r="BL385" s="19" t="s">
        <v>425</v>
      </c>
      <c r="BM385" s="164" t="s">
        <v>1873</v>
      </c>
    </row>
    <row r="386" spans="1:65" s="2" customFormat="1" ht="33" customHeight="1">
      <c r="A386" s="34"/>
      <c r="B386" s="151"/>
      <c r="C386" s="152" t="s">
        <v>370</v>
      </c>
      <c r="D386" s="152" t="s">
        <v>155</v>
      </c>
      <c r="E386" s="153" t="s">
        <v>1874</v>
      </c>
      <c r="F386" s="154" t="s">
        <v>1875</v>
      </c>
      <c r="G386" s="155" t="s">
        <v>188</v>
      </c>
      <c r="H386" s="156">
        <v>1</v>
      </c>
      <c r="I386" s="157"/>
      <c r="J386" s="158">
        <f t="shared" si="50"/>
        <v>0</v>
      </c>
      <c r="K386" s="159"/>
      <c r="L386" s="35"/>
      <c r="M386" s="177" t="s">
        <v>1</v>
      </c>
      <c r="N386" s="178" t="s">
        <v>37</v>
      </c>
      <c r="O386" s="179"/>
      <c r="P386" s="180">
        <f t="shared" si="51"/>
        <v>0</v>
      </c>
      <c r="Q386" s="180">
        <v>0</v>
      </c>
      <c r="R386" s="180">
        <f t="shared" si="52"/>
        <v>0</v>
      </c>
      <c r="S386" s="180">
        <v>0</v>
      </c>
      <c r="T386" s="181">
        <f t="shared" si="53"/>
        <v>0</v>
      </c>
      <c r="U386" s="34"/>
      <c r="V386" s="34"/>
      <c r="W386" s="34"/>
      <c r="X386" s="34"/>
      <c r="Y386" s="34"/>
      <c r="Z386" s="34"/>
      <c r="AA386" s="34"/>
      <c r="AB386" s="34"/>
      <c r="AC386" s="34"/>
      <c r="AD386" s="34"/>
      <c r="AE386" s="34"/>
      <c r="AR386" s="164" t="s">
        <v>425</v>
      </c>
      <c r="AT386" s="164" t="s">
        <v>155</v>
      </c>
      <c r="AU386" s="164" t="s">
        <v>80</v>
      </c>
      <c r="AY386" s="19" t="s">
        <v>152</v>
      </c>
      <c r="BE386" s="165">
        <f t="shared" si="54"/>
        <v>0</v>
      </c>
      <c r="BF386" s="165">
        <f t="shared" si="55"/>
        <v>0</v>
      </c>
      <c r="BG386" s="165">
        <f t="shared" si="56"/>
        <v>0</v>
      </c>
      <c r="BH386" s="165">
        <f t="shared" si="57"/>
        <v>0</v>
      </c>
      <c r="BI386" s="165">
        <f t="shared" si="58"/>
        <v>0</v>
      </c>
      <c r="BJ386" s="19" t="s">
        <v>80</v>
      </c>
      <c r="BK386" s="165">
        <f t="shared" si="59"/>
        <v>0</v>
      </c>
      <c r="BL386" s="19" t="s">
        <v>425</v>
      </c>
      <c r="BM386" s="164" t="s">
        <v>1876</v>
      </c>
    </row>
    <row r="387" spans="1:65" s="2" customFormat="1" ht="6.95" customHeight="1">
      <c r="A387" s="34"/>
      <c r="B387" s="49"/>
      <c r="C387" s="50"/>
      <c r="D387" s="50"/>
      <c r="E387" s="50"/>
      <c r="F387" s="50"/>
      <c r="G387" s="50"/>
      <c r="H387" s="50"/>
      <c r="I387" s="50"/>
      <c r="J387" s="50"/>
      <c r="K387" s="50"/>
      <c r="L387" s="35"/>
      <c r="M387" s="34"/>
      <c r="O387" s="34"/>
      <c r="P387" s="34"/>
      <c r="Q387" s="34"/>
      <c r="R387" s="34"/>
      <c r="S387" s="34"/>
      <c r="T387" s="34"/>
      <c r="U387" s="34"/>
      <c r="V387" s="34"/>
      <c r="W387" s="34"/>
      <c r="X387" s="34"/>
      <c r="Y387" s="34"/>
      <c r="Z387" s="34"/>
      <c r="AA387" s="34"/>
      <c r="AB387" s="34"/>
      <c r="AC387" s="34"/>
      <c r="AD387" s="34"/>
      <c r="AE387" s="34"/>
    </row>
  </sheetData>
  <autoFilter ref="C130:K386" xr:uid="{00000000-0009-0000-0000-000008000000}"/>
  <mergeCells count="12">
    <mergeCell ref="E123:H123"/>
    <mergeCell ref="L2:V2"/>
    <mergeCell ref="E85:H85"/>
    <mergeCell ref="E87:H87"/>
    <mergeCell ref="E89:H89"/>
    <mergeCell ref="E119:H119"/>
    <mergeCell ref="E121:H121"/>
    <mergeCell ref="E7:H7"/>
    <mergeCell ref="E9:H9"/>
    <mergeCell ref="E11:H11"/>
    <mergeCell ref="E20:H20"/>
    <mergeCell ref="E29:H29"/>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17</vt:i4>
      </vt:variant>
      <vt:variant>
        <vt:lpstr>Pojmenované oblasti</vt:lpstr>
      </vt:variant>
      <vt:variant>
        <vt:i4>34</vt:i4>
      </vt:variant>
    </vt:vector>
  </HeadingPairs>
  <TitlesOfParts>
    <vt:vector size="51" baseType="lpstr">
      <vt:lpstr>Rekapitulace stavby</vt:lpstr>
      <vt:lpstr>PS 701 - Sdělovací zařízení</vt:lpstr>
      <vt:lpstr>SO 101.1 - Železniční svršek</vt:lpstr>
      <vt:lpstr>SO 101.2 - Železniční spodek</vt:lpstr>
      <vt:lpstr>SO 201 - Nástupiště včetn...</vt:lpstr>
      <vt:lpstr>SO 302 - Železniční přeje...</vt:lpstr>
      <vt:lpstr>SO 4.2 - VON</vt:lpstr>
      <vt:lpstr>SO 401 - Rozvody NN a osv...</vt:lpstr>
      <vt:lpstr>01 - Sborník ÚOŽI</vt:lpstr>
      <vt:lpstr>02 - Zemní práce</vt:lpstr>
      <vt:lpstr>03 - Materiál dodaný inve...</vt:lpstr>
      <vt:lpstr>01 - Sborník ÚOŽI_01</vt:lpstr>
      <vt:lpstr>02 - Zemní práce_01</vt:lpstr>
      <vt:lpstr>03 - Materiál dodaný inve..._01</vt:lpstr>
      <vt:lpstr>1 - VON</vt:lpstr>
      <vt:lpstr>2 - VON zajištěné investorem</vt:lpstr>
      <vt:lpstr>Seznam figur</vt:lpstr>
      <vt:lpstr>'01 - Sborník ÚOŽI'!Názvy_tisku</vt:lpstr>
      <vt:lpstr>'01 - Sborník ÚOŽI_01'!Názvy_tisku</vt:lpstr>
      <vt:lpstr>'02 - Zemní práce'!Názvy_tisku</vt:lpstr>
      <vt:lpstr>'02 - Zemní práce_01'!Názvy_tisku</vt:lpstr>
      <vt:lpstr>'03 - Materiál dodaný inve...'!Názvy_tisku</vt:lpstr>
      <vt:lpstr>'03 - Materiál dodaný inve..._01'!Názvy_tisku</vt:lpstr>
      <vt:lpstr>'1 - VON'!Názvy_tisku</vt:lpstr>
      <vt:lpstr>'2 - VON zajištěné investorem'!Názvy_tisku</vt:lpstr>
      <vt:lpstr>'PS 701 - Sdělovací zařízení'!Názvy_tisku</vt:lpstr>
      <vt:lpstr>'Rekapitulace stavby'!Názvy_tisku</vt:lpstr>
      <vt:lpstr>'Seznam figur'!Názvy_tisku</vt:lpstr>
      <vt:lpstr>'SO 101.1 - Železniční svršek'!Názvy_tisku</vt:lpstr>
      <vt:lpstr>'SO 101.2 - Železniční spodek'!Názvy_tisku</vt:lpstr>
      <vt:lpstr>'SO 201 - Nástupiště včetn...'!Názvy_tisku</vt:lpstr>
      <vt:lpstr>'SO 302 - Železniční přeje...'!Názvy_tisku</vt:lpstr>
      <vt:lpstr>'SO 4.2 - VON'!Názvy_tisku</vt:lpstr>
      <vt:lpstr>'SO 401 - Rozvody NN a osv...'!Názvy_tisku</vt:lpstr>
      <vt:lpstr>'01 - Sborník ÚOŽI'!Oblast_tisku</vt:lpstr>
      <vt:lpstr>'01 - Sborník ÚOŽI_01'!Oblast_tisku</vt:lpstr>
      <vt:lpstr>'02 - Zemní práce'!Oblast_tisku</vt:lpstr>
      <vt:lpstr>'02 - Zemní práce_01'!Oblast_tisku</vt:lpstr>
      <vt:lpstr>'03 - Materiál dodaný inve...'!Oblast_tisku</vt:lpstr>
      <vt:lpstr>'03 - Materiál dodaný inve..._01'!Oblast_tisku</vt:lpstr>
      <vt:lpstr>'1 - VON'!Oblast_tisku</vt:lpstr>
      <vt:lpstr>'2 - VON zajištěné investorem'!Oblast_tisku</vt:lpstr>
      <vt:lpstr>'PS 701 - Sdělovací zařízení'!Oblast_tisku</vt:lpstr>
      <vt:lpstr>'Rekapitulace stavby'!Oblast_tisku</vt:lpstr>
      <vt:lpstr>'Seznam figur'!Oblast_tisku</vt:lpstr>
      <vt:lpstr>'SO 101.1 - Železniční svršek'!Oblast_tisku</vt:lpstr>
      <vt:lpstr>'SO 101.2 - Železniční spodek'!Oblast_tisku</vt:lpstr>
      <vt:lpstr>'SO 201 - Nástupiště včetn...'!Oblast_tisku</vt:lpstr>
      <vt:lpstr>'SO 302 - Železniční přeje...'!Oblast_tisku</vt:lpstr>
      <vt:lpstr>'SO 4.2 - VON'!Oblast_tisku</vt:lpstr>
      <vt:lpstr>'SO 401 - Rozvody NN a osv...'!Oblast_tisku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Hošpes Jan</dc:creator>
  <cp:lastModifiedBy>Hošpes Jan</cp:lastModifiedBy>
  <dcterms:created xsi:type="dcterms:W3CDTF">2023-05-26T05:34:00Z</dcterms:created>
  <dcterms:modified xsi:type="dcterms:W3CDTF">2023-05-26T07:20:27Z</dcterms:modified>
</cp:coreProperties>
</file>